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0 Income Limits_Sales_Rents\Sale Prices\"/>
    </mc:Choice>
  </mc:AlternateContent>
  <xr:revisionPtr revIDLastSave="0" documentId="13_ncr:1_{31296BD1-5240-4261-9984-202EE1D461DC}" xr6:coauthVersionLast="47" xr6:coauthVersionMax="47" xr10:uidLastSave="{00000000-0000-0000-0000-000000000000}"/>
  <bookViews>
    <workbookView xWindow="-120" yWindow="-120" windowWidth="29040" windowHeight="15720" xr2:uid="{D189A972-A144-4D51-80AC-2D460808A5AB}"/>
  </bookViews>
  <sheets>
    <sheet name="Sales Calculator" sheetId="2" r:id="rId1"/>
    <sheet name="HCD Income_Rents 2025" sheetId="8" r:id="rId2"/>
    <sheet name="Utility Allowance Schedule" sheetId="3" r:id="rId3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8" l="1"/>
  <c r="C25" i="8"/>
  <c r="C29" i="8"/>
  <c r="C28" i="8"/>
  <c r="C27" i="8"/>
  <c r="C24" i="8"/>
  <c r="B6" i="2"/>
  <c r="B12" i="2" l="1"/>
  <c r="B11" i="2"/>
  <c r="B10" i="2"/>
  <c r="B8" i="2"/>
  <c r="B9" i="2" l="1"/>
  <c r="C9" i="2"/>
  <c r="B13" i="2"/>
  <c r="C13" i="2"/>
  <c r="B15" i="2"/>
  <c r="B1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tc={314EE169-7B26-46BD-A5A0-F4E4E1F1A239}</author>
  </authors>
  <commentList>
    <comment ref="C12" authorId="0" shapeId="0" xr:uid="{314EE169-7B26-46BD-A5A0-F4E4E1F1A239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HO paying all utilities at electric rates.</t>
      </text>
    </comment>
  </commentList>
</comments>
</file>

<file path=xl/sharedStrings.xml><?xml version="1.0" encoding="utf-8"?>
<sst xmlns="http://schemas.openxmlformats.org/spreadsheetml/2006/main" count="73" uniqueCount="63">
  <si>
    <t>Annual</t>
  </si>
  <si>
    <t>Monthly</t>
  </si>
  <si>
    <t>Less Housing Costs</t>
  </si>
  <si>
    <t>Estimated HOA Fees:</t>
  </si>
  <si>
    <t>(1.16%) Estimated Property Taxes:</t>
  </si>
  <si>
    <t>Estimated Property Insurance and Maintenance:</t>
  </si>
  <si>
    <t>Estimated District Fees:</t>
  </si>
  <si>
    <t>Amount Available for Mortgage Payment:</t>
  </si>
  <si>
    <t>Amount of 30-Year Fixed-Rate Mortgage:</t>
  </si>
  <si>
    <t>Amount of Down Payment as a %:</t>
  </si>
  <si>
    <t>Estimated Sales Price of Affordable Unit:</t>
  </si>
  <si>
    <t>*30-Year Fixed-Rate Mortgages Since 1971 - Freddie Mac</t>
  </si>
  <si>
    <t xml:space="preserve">Please return completed form to: </t>
  </si>
  <si>
    <t xml:space="preserve">Interest Rate: </t>
  </si>
  <si>
    <t>City of Oceanside
Housing and Neighborhood Services Department
300 N Coast Hwy, Oceanside CA 92054
Attention: Affordable Housing or lhines@oceansideca.org</t>
  </si>
  <si>
    <t>Estimated Sales Price Calculator for Affordable Homeownership Unit</t>
  </si>
  <si>
    <r>
      <t xml:space="preserve">Affordable Housing Cost </t>
    </r>
    <r>
      <rPr>
        <b/>
        <u/>
        <vertAlign val="superscript"/>
        <sz val="12"/>
        <color theme="10"/>
        <rFont val="Arial"/>
        <family val="2"/>
      </rPr>
      <t>1</t>
    </r>
  </si>
  <si>
    <t>as of:</t>
  </si>
  <si>
    <t xml:space="preserve">Property Address: </t>
  </si>
  <si>
    <r>
      <t xml:space="preserve">Estimated Utility Allowance </t>
    </r>
    <r>
      <rPr>
        <u/>
        <sz val="10"/>
        <color theme="10"/>
        <rFont val="Arial"/>
        <family val="2"/>
      </rPr>
      <t>(Based on unit size, see Oceanside Housing Authority Utility Schedule)</t>
    </r>
    <r>
      <rPr>
        <u/>
        <sz val="12"/>
        <color theme="10"/>
        <rFont val="Arial"/>
        <family val="2"/>
      </rPr>
      <t>:</t>
    </r>
  </si>
  <si>
    <t>Enter the following information (current/estimated) as applicable: 
ENTER IN YELLOW FIELDS ONLY</t>
  </si>
  <si>
    <t>1 Affordable housing cost (inclusive of homeowner paid utilities, HOA, property taxes, insurance and other costs for homeowners/for sale units) as defined in CA Health &amp; Safety Code § 50052.5</t>
  </si>
  <si>
    <t>County Energy Efficiency</t>
  </si>
  <si>
    <t>City of oceanside</t>
  </si>
  <si>
    <t>https://www.sandiegocounty.gov/content/dam/sdc/sdhcd/new-docs/Rental_assistance/EEUA_Utility_Allowance_Schedule_03-2025.pdf</t>
  </si>
  <si>
    <t>https://www.ci.oceanside.ca.us/home/showpublisheddocument/12658/638344432042230000</t>
  </si>
  <si>
    <t>San Diego County</t>
  </si>
  <si>
    <t>AREA MEDIAN INCOME (AMI):</t>
  </si>
  <si>
    <t>effective April 23, 2025</t>
  </si>
  <si>
    <t>Source: https://www.hcd.ca.gov/sites/default/files/docs/grants-and-funding/income-limits-2025.pdf</t>
  </si>
  <si>
    <t>Maximum Annual Income Limits</t>
  </si>
  <si>
    <t>Household Size</t>
  </si>
  <si>
    <r>
      <t>15% AMI
(Acutely Low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)</t>
    </r>
  </si>
  <si>
    <r>
      <t>30% AMI
(Extremely Low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</si>
  <si>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50% AMI
(Very Low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</si>
  <si>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r>
      <t>80% AMI
(Low</t>
    </r>
    <r>
      <rPr>
        <b/>
        <vertAlign val="super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>)</t>
    </r>
  </si>
  <si>
    <r>
      <t>120% AMI
(Moderate</t>
    </r>
    <r>
      <rPr>
        <b/>
        <vertAlign val="superscript"/>
        <sz val="11"/>
        <color theme="1"/>
        <rFont val="Calibri"/>
        <family val="2"/>
        <scheme val="minor"/>
      </rPr>
      <t>5</t>
    </r>
    <r>
      <rPr>
        <b/>
        <sz val="11"/>
        <color theme="1"/>
        <rFont val="Calibri"/>
        <family val="2"/>
        <scheme val="minor"/>
      </rPr>
      <t>)</t>
    </r>
  </si>
  <si>
    <t>Median Income</t>
  </si>
  <si>
    <t>Affordable Housing Costs</t>
  </si>
  <si>
    <r>
      <t xml:space="preserve">Renters
</t>
    </r>
    <r>
      <rPr>
        <sz val="10"/>
        <color theme="1"/>
        <rFont val="Calibri"/>
        <family val="2"/>
        <scheme val="minor"/>
      </rPr>
      <t>(H&amp;S § 50053)</t>
    </r>
  </si>
  <si>
    <t>Unit Size</t>
  </si>
  <si>
    <t>15% AMI
(Acutely Low)</t>
  </si>
  <si>
    <t>30% AMI
(Extremely Low)</t>
  </si>
  <si>
    <t>50% AMI
(Very Low)</t>
  </si>
  <si>
    <t>60% AMI
(Low)</t>
  </si>
  <si>
    <t>110% AMI
(Moderate)</t>
  </si>
  <si>
    <r>
      <t>Average Rent</t>
    </r>
    <r>
      <rPr>
        <vertAlign val="superscript"/>
        <sz val="11"/>
        <color theme="1"/>
        <rFont val="Calibri"/>
        <family val="2"/>
        <scheme val="minor"/>
      </rPr>
      <t>6</t>
    </r>
  </si>
  <si>
    <t>Affordable to % of AMI</t>
  </si>
  <si>
    <t>Studio</t>
  </si>
  <si>
    <t>1-Bedroom</t>
  </si>
  <si>
    <t>2-Bedroom</t>
  </si>
  <si>
    <t>3-Bedroom</t>
  </si>
  <si>
    <t>4-Bedroom</t>
  </si>
  <si>
    <t>5-Bedroom</t>
  </si>
  <si>
    <r>
      <t xml:space="preserve">Homeowners
</t>
    </r>
    <r>
      <rPr>
        <sz val="10"/>
        <color theme="1"/>
        <rFont val="Calibri"/>
        <family val="2"/>
        <scheme val="minor"/>
      </rPr>
      <t>(H&amp;S § 50052.5)</t>
    </r>
  </si>
  <si>
    <t>70% AMI
(Low)</t>
  </si>
  <si>
    <t>Note: Cost does not reflect deduction of allowances (e.g. utilities and additional HOA and PMI for homeownership)</t>
  </si>
  <si>
    <r>
      <rPr>
        <u/>
        <vertAlign val="superscript"/>
        <sz val="11"/>
        <color theme="10"/>
        <rFont val="Calibri"/>
        <family val="2"/>
        <scheme val="minor"/>
      </rPr>
      <t>1</t>
    </r>
    <r>
      <rPr>
        <u/>
        <sz val="11"/>
        <color theme="10"/>
        <rFont val="Calibri"/>
        <family val="2"/>
        <scheme val="minor"/>
      </rPr>
      <t xml:space="preserve">  Health and Safety Code Section 50063.5</t>
    </r>
  </si>
  <si>
    <r>
      <rPr>
        <u/>
        <vertAlign val="superscript"/>
        <sz val="11"/>
        <color theme="10"/>
        <rFont val="Calibri"/>
        <family val="2"/>
        <scheme val="minor"/>
      </rPr>
      <t>2</t>
    </r>
    <r>
      <rPr>
        <u/>
        <sz val="11"/>
        <color theme="10"/>
        <rFont val="Calibri"/>
        <family val="2"/>
        <scheme val="minor"/>
      </rPr>
      <t xml:space="preserve">  Health and Safety Code Section 50106</t>
    </r>
  </si>
  <si>
    <r>
      <rPr>
        <u/>
        <vertAlign val="superscript"/>
        <sz val="11"/>
        <color theme="10"/>
        <rFont val="Calibri"/>
        <family val="2"/>
        <scheme val="minor"/>
      </rPr>
      <t>3</t>
    </r>
    <r>
      <rPr>
        <u/>
        <sz val="11"/>
        <color theme="10"/>
        <rFont val="Calibri"/>
        <family val="2"/>
        <scheme val="minor"/>
      </rPr>
      <t xml:space="preserve">  Health and Safety Code Section 50105 (a)</t>
    </r>
  </si>
  <si>
    <r>
      <rPr>
        <u/>
        <vertAlign val="superscript"/>
        <sz val="11"/>
        <color theme="10"/>
        <rFont val="Calibri"/>
        <family val="2"/>
        <scheme val="minor"/>
      </rPr>
      <t>4</t>
    </r>
    <r>
      <rPr>
        <u/>
        <sz val="11"/>
        <color theme="10"/>
        <rFont val="Calibri"/>
        <family val="2"/>
        <scheme val="minor"/>
      </rPr>
      <t xml:space="preserve">  Health and Safety Code Section 50079.5 (a)</t>
    </r>
  </si>
  <si>
    <r>
      <rPr>
        <u/>
        <vertAlign val="superscript"/>
        <sz val="11"/>
        <color theme="10"/>
        <rFont val="Calibri"/>
        <family val="2"/>
        <scheme val="minor"/>
      </rPr>
      <t xml:space="preserve">5  </t>
    </r>
    <r>
      <rPr>
        <u/>
        <sz val="11"/>
        <color theme="10"/>
        <rFont val="Calibri"/>
        <family val="2"/>
        <scheme val="minor"/>
      </rPr>
      <t>Health and Safety Code Section 50093</t>
    </r>
  </si>
  <si>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Zillow, September 3, 2025 at https://www.zillow.com/rental-manager/market-trends/oceanside-ca/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</si>
</sst>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0%"/>
    <numFmt numFmtId="166" formatCode="&quot;$&quot;#,##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b/>
      <sz val="14"/>
      <name val="Arial"/>
      <family val="2"/>
    </font>
    <font>
      <sz val="14"/>
      <color rgb="FF1F497D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u/>
      <sz val="12"/>
      <color theme="10"/>
      <name val="Arial"/>
      <family val="2"/>
    </font>
    <font>
      <b/>
      <u/>
      <vertAlign val="superscript"/>
      <sz val="12"/>
      <color theme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Geneva"/>
    </font>
    <font>
      <i/>
      <sz val="10"/>
      <name val="Arial"/>
      <family val="2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0.5"/>
      <color indexed="10"/>
      <name val="Calibri"/>
      <family val="2"/>
      <scheme val="minor"/>
    </font>
    <font>
      <u/>
      <vertAlign val="superscript"/>
      <sz val="11"/>
      <color theme="10"/>
      <name val="Calibri"/>
      <family val="2"/>
      <scheme val="minor"/>
    </font>
    <font>
      <sz val="11"/>
      <color theme="1"/>
      <name val="Aptos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3"/>
      </left>
      <right style="thin">
        <color theme="3" tint="0.89999084444715716"/>
      </right>
      <top style="medium">
        <color theme="3"/>
      </top>
      <bottom style="thin">
        <color theme="3" tint="0.89999084444715716"/>
      </bottom>
      <diagonal/>
    </border>
    <border>
      <left style="thin">
        <color theme="3" tint="0.89999084444715716"/>
      </left>
      <right style="thin">
        <color theme="3" tint="0.89999084444715716"/>
      </right>
      <top style="medium">
        <color theme="3"/>
      </top>
      <bottom style="thin">
        <color theme="3" tint="0.89999084444715716"/>
      </bottom>
      <diagonal/>
    </border>
    <border>
      <left style="thin">
        <color theme="3" tint="0.89999084444715716"/>
      </left>
      <right style="medium">
        <color theme="3"/>
      </right>
      <top style="medium">
        <color theme="3"/>
      </top>
      <bottom style="thin">
        <color theme="3" tint="0.8999908444471571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3" tint="0.89999084444715716"/>
      </bottom>
      <diagonal/>
    </border>
    <border>
      <left style="medium">
        <color theme="3"/>
      </left>
      <right style="thin">
        <color theme="3" tint="0.89999084444715716"/>
      </right>
      <top style="thin">
        <color theme="3" tint="0.89999084444715716"/>
      </top>
      <bottom style="thin">
        <color theme="3" tint="0.89999084444715716"/>
      </bottom>
      <diagonal/>
    </border>
    <border>
      <left style="thin">
        <color theme="3" tint="0.89999084444715716"/>
      </left>
      <right style="thin">
        <color theme="3" tint="0.89999084444715716"/>
      </right>
      <top style="thin">
        <color theme="3" tint="0.89999084444715716"/>
      </top>
      <bottom style="thin">
        <color theme="3" tint="0.89999084444715716"/>
      </bottom>
      <diagonal/>
    </border>
    <border>
      <left style="thin">
        <color theme="3" tint="0.89999084444715716"/>
      </left>
      <right style="medium">
        <color theme="3"/>
      </right>
      <top style="thin">
        <color theme="3" tint="0.89999084444715716"/>
      </top>
      <bottom style="thin">
        <color theme="3" tint="0.89999084444715716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3"/>
      </left>
      <right style="thin">
        <color theme="3" tint="0.89999084444715716"/>
      </right>
      <top style="thin">
        <color theme="3" tint="0.89999084444715716"/>
      </top>
      <bottom style="medium">
        <color theme="3"/>
      </bottom>
      <diagonal/>
    </border>
    <border>
      <left style="thin">
        <color theme="3" tint="0.89999084444715716"/>
      </left>
      <right style="thin">
        <color theme="3" tint="0.89999084444715716"/>
      </right>
      <top style="thin">
        <color theme="3" tint="0.89999084444715716"/>
      </top>
      <bottom style="medium">
        <color theme="3"/>
      </bottom>
      <diagonal/>
    </border>
    <border>
      <left style="thin">
        <color theme="3" tint="0.89999084444715716"/>
      </left>
      <right style="medium">
        <color theme="3"/>
      </right>
      <top style="thin">
        <color theme="3" tint="0.89999084444715716"/>
      </top>
      <bottom style="medium">
        <color theme="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thin">
        <color theme="3" tint="0.89999084444715716"/>
      </right>
      <top style="medium">
        <color theme="3"/>
      </top>
      <bottom style="medium">
        <color theme="3"/>
      </bottom>
      <diagonal/>
    </border>
    <border>
      <left style="thin">
        <color theme="3" tint="0.89999084444715716"/>
      </left>
      <right style="thin">
        <color theme="3" tint="0.89999084444715716"/>
      </right>
      <top style="medium">
        <color theme="3"/>
      </top>
      <bottom style="medium">
        <color theme="3"/>
      </bottom>
      <diagonal/>
    </border>
    <border>
      <left style="thin">
        <color theme="3" tint="0.89999084444715716"/>
      </left>
      <right/>
      <top style="medium">
        <color theme="3"/>
      </top>
      <bottom style="medium">
        <color theme="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thin">
        <color theme="3" tint="0.89999084444715716"/>
      </right>
      <top style="thin">
        <color theme="3" tint="0.89999084444715716"/>
      </top>
      <bottom/>
      <diagonal/>
    </border>
    <border>
      <left style="thin">
        <color theme="3" tint="0.89999084444715716"/>
      </left>
      <right style="thin">
        <color theme="3" tint="0.89999084444715716"/>
      </right>
      <top style="thin">
        <color theme="3" tint="0.89999084444715716"/>
      </top>
      <bottom/>
      <diagonal/>
    </border>
    <border>
      <left style="medium">
        <color indexed="64"/>
      </left>
      <right style="medium">
        <color theme="3"/>
      </right>
      <top style="medium">
        <color indexed="64"/>
      </top>
      <bottom/>
      <diagonal/>
    </border>
    <border>
      <left/>
      <right style="thin">
        <color theme="3" tint="0.89999084444715716"/>
      </right>
      <top style="medium">
        <color indexed="64"/>
      </top>
      <bottom style="medium">
        <color theme="3"/>
      </bottom>
      <diagonal/>
    </border>
    <border>
      <left style="thin">
        <color theme="3" tint="0.89999084444715716"/>
      </left>
      <right style="thin">
        <color theme="3" tint="0.89999084444715716"/>
      </right>
      <top style="medium">
        <color indexed="64"/>
      </top>
      <bottom style="medium">
        <color theme="3"/>
      </bottom>
      <diagonal/>
    </border>
    <border>
      <left style="thin">
        <color theme="3" tint="0.89999084444715716"/>
      </left>
      <right style="medium">
        <color indexed="64"/>
      </right>
      <top style="medium">
        <color indexed="64"/>
      </top>
      <bottom style="medium">
        <color theme="3"/>
      </bottom>
      <diagonal/>
    </border>
    <border>
      <left style="medium">
        <color indexed="64"/>
      </left>
      <right style="medium">
        <color theme="3"/>
      </right>
      <top/>
      <bottom/>
      <diagonal/>
    </border>
    <border>
      <left/>
      <right style="thin">
        <color theme="3" tint="0.89999084444715716"/>
      </right>
      <top style="medium">
        <color theme="3"/>
      </top>
      <bottom style="thin">
        <color theme="3" tint="0.89999084444715716"/>
      </bottom>
      <diagonal/>
    </border>
    <border>
      <left/>
      <right style="thin">
        <color theme="3" tint="0.89999084444715716"/>
      </right>
      <top style="thin">
        <color theme="3" tint="0.89999084444715716"/>
      </top>
      <bottom style="thin">
        <color theme="3" tint="0.89999084444715716"/>
      </bottom>
      <diagonal/>
    </border>
    <border>
      <left style="medium">
        <color indexed="64"/>
      </left>
      <right style="medium">
        <color theme="3"/>
      </right>
      <top/>
      <bottom style="medium">
        <color indexed="64"/>
      </bottom>
      <diagonal/>
    </border>
    <border>
      <left/>
      <right style="thin">
        <color theme="3" tint="0.89999084444715716"/>
      </right>
      <top style="thin">
        <color theme="3" tint="0.89999084444715716"/>
      </top>
      <bottom style="medium">
        <color indexed="64"/>
      </bottom>
      <diagonal/>
    </border>
    <border>
      <left style="thin">
        <color theme="3" tint="0.89999084444715716"/>
      </left>
      <right style="thin">
        <color theme="3" tint="0.89999084444715716"/>
      </right>
      <top style="thin">
        <color theme="3" tint="0.89999084444715716"/>
      </top>
      <bottom style="medium">
        <color indexed="64"/>
      </bottom>
      <diagonal/>
    </border>
    <border>
      <left style="thin">
        <color rgb="FFDAE9F8"/>
      </left>
      <right style="thin">
        <color rgb="FFDAE9F8"/>
      </right>
      <top style="medium">
        <color rgb="FF0E2841"/>
      </top>
      <bottom style="thin">
        <color rgb="FFDAE9F8"/>
      </bottom>
      <diagonal/>
    </border>
    <border>
      <left style="thin">
        <color rgb="FFDAE9F8"/>
      </left>
      <right/>
      <top style="medium">
        <color rgb="FF0E2841"/>
      </top>
      <bottom style="thin">
        <color rgb="FFDAE9F8"/>
      </bottom>
      <diagonal/>
    </border>
    <border>
      <left style="thin">
        <color rgb="FFDAE9F8"/>
      </left>
      <right style="medium">
        <color indexed="64"/>
      </right>
      <top style="medium">
        <color rgb="FF0E2841"/>
      </top>
      <bottom style="thin">
        <color rgb="FFDAE9F8"/>
      </bottom>
      <diagonal/>
    </border>
    <border>
      <left style="thin">
        <color rgb="FFDAE9F8"/>
      </left>
      <right style="thin">
        <color rgb="FFDAE9F8"/>
      </right>
      <top style="thin">
        <color rgb="FFDAE9F8"/>
      </top>
      <bottom style="thin">
        <color rgb="FFDAE9F8"/>
      </bottom>
      <diagonal/>
    </border>
    <border>
      <left style="thin">
        <color rgb="FFDAE9F8"/>
      </left>
      <right/>
      <top style="thin">
        <color rgb="FFDAE9F8"/>
      </top>
      <bottom style="thin">
        <color rgb="FFDAE9F8"/>
      </bottom>
      <diagonal/>
    </border>
    <border>
      <left style="thin">
        <color rgb="FFDAE9F8"/>
      </left>
      <right style="medium">
        <color indexed="64"/>
      </right>
      <top style="thin">
        <color rgb="FFDAE9F8"/>
      </top>
      <bottom style="thin">
        <color rgb="FFDAE9F8"/>
      </bottom>
      <diagonal/>
    </border>
    <border>
      <left style="thin">
        <color rgb="FFDAE9F8"/>
      </left>
      <right style="thin">
        <color rgb="FFDAE9F8"/>
      </right>
      <top style="thin">
        <color rgb="FFDAE9F8"/>
      </top>
      <bottom/>
      <diagonal/>
    </border>
    <border>
      <left style="thin">
        <color rgb="FFDAE9F8"/>
      </left>
      <right/>
      <top style="thin">
        <color rgb="FFDAE9F8"/>
      </top>
      <bottom style="medium">
        <color rgb="FF0E2841"/>
      </bottom>
      <diagonal/>
    </border>
    <border>
      <left style="thin">
        <color rgb="FFDAE9F8"/>
      </left>
      <right style="medium">
        <color indexed="64"/>
      </right>
      <top style="thin">
        <color rgb="FFDAE9F8"/>
      </top>
      <bottom style="medium">
        <color indexed="64"/>
      </bottom>
      <diagonal/>
    </border>
    <border>
      <left style="thin">
        <color rgb="FFDAE9F8"/>
      </left>
      <right style="thin">
        <color rgb="FFDAE9F8"/>
      </right>
      <top style="thin">
        <color rgb="FFDAE9F8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3">
    <xf numFmtId="0" fontId="0" fillId="0" borderId="0" xfId="0"/>
    <xf numFmtId="164" fontId="6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7" fillId="3" borderId="1" xfId="0" applyNumberFormat="1" applyFont="1" applyFill="1" applyBorder="1" applyAlignment="1" applyProtection="1">
      <alignment horizontal="center" vertical="center"/>
      <protection locked="0"/>
    </xf>
    <xf numFmtId="6" fontId="6" fillId="0" borderId="1" xfId="0" applyNumberFormat="1" applyFont="1" applyBorder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164" fontId="4" fillId="0" borderId="0" xfId="0" applyNumberFormat="1" applyFont="1"/>
    <xf numFmtId="0" fontId="4" fillId="0" borderId="0" xfId="0" applyFont="1"/>
    <xf numFmtId="165" fontId="11" fillId="0" borderId="0" xfId="0" applyNumberFormat="1" applyFont="1" applyAlignment="1">
      <alignment horizontal="center" vertical="center"/>
    </xf>
    <xf numFmtId="0" fontId="12" fillId="0" borderId="0" xfId="0" applyFont="1"/>
    <xf numFmtId="0" fontId="2" fillId="0" borderId="0" xfId="2" applyProtection="1"/>
    <xf numFmtId="0" fontId="9" fillId="0" borderId="1" xfId="2" applyFont="1" applyFill="1" applyBorder="1" applyAlignment="1" applyProtection="1">
      <alignment horizontal="left" vertical="center" indent="2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14" fillId="0" borderId="1" xfId="2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left" vertical="center" indent="2"/>
    </xf>
    <xf numFmtId="0" fontId="7" fillId="0" borderId="1" xfId="0" applyFont="1" applyBorder="1" applyAlignment="1">
      <alignment horizontal="right" vertical="center"/>
    </xf>
    <xf numFmtId="10" fontId="7" fillId="3" borderId="1" xfId="1" applyNumberFormat="1" applyFont="1" applyFill="1" applyBorder="1" applyAlignment="1" applyProtection="1">
      <alignment horizontal="center" vertical="center"/>
      <protection locked="0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right" vertical="center" wrapText="1"/>
    </xf>
    <xf numFmtId="164" fontId="6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right" vertical="center"/>
    </xf>
    <xf numFmtId="0" fontId="10" fillId="6" borderId="1" xfId="0" applyFont="1" applyFill="1" applyBorder="1" applyAlignment="1">
      <alignment horizontal="right" vertical="center"/>
    </xf>
    <xf numFmtId="8" fontId="10" fillId="6" borderId="1" xfId="0" applyNumberFormat="1" applyFont="1" applyFill="1" applyBorder="1" applyAlignment="1">
      <alignment horizontal="center" vertical="center"/>
    </xf>
    <xf numFmtId="14" fontId="5" fillId="0" borderId="0" xfId="0" applyNumberFormat="1" applyFont="1" applyAlignment="1" applyProtection="1">
      <alignment horizontal="center" vertical="center"/>
      <protection locked="0"/>
    </xf>
    <xf numFmtId="0" fontId="2" fillId="0" borderId="0" xfId="2"/>
    <xf numFmtId="0" fontId="18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6" fontId="18" fillId="0" borderId="0" xfId="0" applyNumberFormat="1" applyFont="1" applyAlignment="1" applyProtection="1">
      <alignment horizontal="center"/>
      <protection locked="0" hidden="1"/>
    </xf>
    <xf numFmtId="0" fontId="21" fillId="0" borderId="0" xfId="0" applyFont="1" applyAlignment="1">
      <alignment vertical="top"/>
    </xf>
    <xf numFmtId="0" fontId="16" fillId="4" borderId="10" xfId="0" applyFont="1" applyFill="1" applyBorder="1" applyAlignment="1">
      <alignment wrapText="1"/>
    </xf>
    <xf numFmtId="0" fontId="17" fillId="8" borderId="11" xfId="0" applyFont="1" applyFill="1" applyBorder="1" applyAlignment="1">
      <alignment horizontal="center" wrapText="1"/>
    </xf>
    <xf numFmtId="0" fontId="17" fillId="8" borderId="12" xfId="0" applyFont="1" applyFill="1" applyBorder="1" applyAlignment="1">
      <alignment horizontal="center" wrapText="1"/>
    </xf>
    <xf numFmtId="0" fontId="17" fillId="8" borderId="13" xfId="0" applyFont="1" applyFill="1" applyBorder="1" applyAlignment="1">
      <alignment horizontal="center" wrapText="1"/>
    </xf>
    <xf numFmtId="0" fontId="17" fillId="8" borderId="14" xfId="0" applyFont="1" applyFill="1" applyBorder="1" applyAlignment="1">
      <alignment horizontal="center" wrapText="1"/>
    </xf>
    <xf numFmtId="0" fontId="17" fillId="0" borderId="11" xfId="0" applyFont="1" applyBorder="1" applyAlignment="1">
      <alignment horizontal="center"/>
    </xf>
    <xf numFmtId="166" fontId="0" fillId="0" borderId="12" xfId="4" applyNumberFormat="1" applyFont="1" applyBorder="1" applyAlignment="1">
      <alignment horizontal="center" vertical="center"/>
    </xf>
    <xf numFmtId="166" fontId="0" fillId="0" borderId="12" xfId="4" applyNumberFormat="1" applyFont="1" applyBorder="1"/>
    <xf numFmtId="166" fontId="0" fillId="0" borderId="13" xfId="4" applyNumberFormat="1" applyFont="1" applyBorder="1"/>
    <xf numFmtId="166" fontId="0" fillId="0" borderId="14" xfId="4" applyNumberFormat="1" applyFont="1" applyFill="1" applyBorder="1"/>
    <xf numFmtId="0" fontId="17" fillId="0" borderId="15" xfId="0" applyFont="1" applyBorder="1" applyAlignment="1">
      <alignment horizontal="center"/>
    </xf>
    <xf numFmtId="166" fontId="0" fillId="0" borderId="16" xfId="4" applyNumberFormat="1" applyFont="1" applyBorder="1" applyAlignment="1">
      <alignment horizontal="center" vertical="center"/>
    </xf>
    <xf numFmtId="166" fontId="0" fillId="0" borderId="16" xfId="4" applyNumberFormat="1" applyFont="1" applyBorder="1"/>
    <xf numFmtId="166" fontId="0" fillId="0" borderId="17" xfId="4" applyNumberFormat="1" applyFont="1" applyBorder="1"/>
    <xf numFmtId="166" fontId="0" fillId="0" borderId="18" xfId="4" applyNumberFormat="1" applyFont="1" applyFill="1" applyBorder="1"/>
    <xf numFmtId="0" fontId="16" fillId="4" borderId="22" xfId="0" applyFont="1" applyFill="1" applyBorder="1" applyAlignment="1">
      <alignment wrapText="1"/>
    </xf>
    <xf numFmtId="0" fontId="17" fillId="6" borderId="24" xfId="0" applyFont="1" applyFill="1" applyBorder="1" applyAlignment="1">
      <alignment horizontal="center" wrapText="1"/>
    </xf>
    <xf numFmtId="0" fontId="17" fillId="6" borderId="25" xfId="0" applyFont="1" applyFill="1" applyBorder="1" applyAlignment="1">
      <alignment horizontal="center" wrapText="1"/>
    </xf>
    <xf numFmtId="0" fontId="17" fillId="6" borderId="26" xfId="0" applyFont="1" applyFill="1" applyBorder="1" applyAlignment="1">
      <alignment horizontal="center" wrapText="1"/>
    </xf>
    <xf numFmtId="0" fontId="17" fillId="6" borderId="27" xfId="0" applyFont="1" applyFill="1" applyBorder="1" applyAlignment="1">
      <alignment horizontal="center" wrapText="1"/>
    </xf>
    <xf numFmtId="0" fontId="17" fillId="6" borderId="18" xfId="0" applyFont="1" applyFill="1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166" fontId="0" fillId="0" borderId="8" xfId="3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6" fontId="0" fillId="0" borderId="12" xfId="3" applyNumberFormat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66" fontId="0" fillId="0" borderId="30" xfId="3" applyNumberFormat="1" applyFont="1" applyBorder="1" applyAlignment="1">
      <alignment horizontal="center" vertical="center"/>
    </xf>
    <xf numFmtId="0" fontId="17" fillId="9" borderId="32" xfId="0" applyFont="1" applyFill="1" applyBorder="1" applyAlignment="1">
      <alignment horizontal="center" vertical="center" wrapText="1"/>
    </xf>
    <xf numFmtId="0" fontId="17" fillId="9" borderId="33" xfId="0" applyFont="1" applyFill="1" applyBorder="1" applyAlignment="1">
      <alignment horizontal="center" wrapText="1"/>
    </xf>
    <xf numFmtId="0" fontId="17" fillId="9" borderId="34" xfId="0" applyFont="1" applyFill="1" applyBorder="1" applyAlignment="1">
      <alignment horizontal="center" wrapText="1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66" fontId="0" fillId="0" borderId="40" xfId="3" applyNumberFormat="1" applyFont="1" applyBorder="1" applyAlignment="1">
      <alignment horizontal="center" vertical="center"/>
    </xf>
    <xf numFmtId="0" fontId="2" fillId="0" borderId="0" xfId="2" applyAlignment="1">
      <alignment horizontal="left" indent="1"/>
    </xf>
    <xf numFmtId="0" fontId="2" fillId="0" borderId="0" xfId="2" applyAlignment="1"/>
    <xf numFmtId="0" fontId="0" fillId="0" borderId="0" xfId="0" applyAlignment="1">
      <alignment horizontal="left" indent="1"/>
    </xf>
    <xf numFmtId="0" fontId="13" fillId="4" borderId="1" xfId="0" applyFont="1" applyFill="1" applyBorder="1" applyAlignment="1">
      <alignment horizontal="center" vertical="center"/>
    </xf>
    <xf numFmtId="17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3" fillId="5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2" applyAlignment="1" applyProtection="1">
      <alignment horizontal="left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6" fillId="6" borderId="2" xfId="0" applyFont="1" applyFill="1" applyBorder="1" applyAlignment="1">
      <alignment horizontal="left" vertical="center"/>
    </xf>
    <xf numFmtId="0" fontId="6" fillId="6" borderId="4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left" vertical="center"/>
    </xf>
    <xf numFmtId="0" fontId="17" fillId="6" borderId="23" xfId="0" applyFont="1" applyFill="1" applyBorder="1" applyAlignment="1">
      <alignment horizontal="center" vertical="center" textRotation="90" wrapText="1"/>
    </xf>
    <xf numFmtId="0" fontId="17" fillId="6" borderId="28" xfId="0" applyFont="1" applyFill="1" applyBorder="1" applyAlignment="1">
      <alignment horizontal="center" vertical="center" textRotation="90"/>
    </xf>
    <xf numFmtId="0" fontId="17" fillId="9" borderId="31" xfId="0" applyFont="1" applyFill="1" applyBorder="1" applyAlignment="1">
      <alignment horizontal="center" vertical="center" textRotation="90" wrapText="1"/>
    </xf>
    <xf numFmtId="0" fontId="17" fillId="9" borderId="35" xfId="0" applyFont="1" applyFill="1" applyBorder="1" applyAlignment="1">
      <alignment horizontal="center" vertical="center" textRotation="90"/>
    </xf>
    <xf numFmtId="0" fontId="17" fillId="9" borderId="38" xfId="0" applyFont="1" applyFill="1" applyBorder="1" applyAlignment="1">
      <alignment horizontal="center" vertical="center" textRotation="90"/>
    </xf>
    <xf numFmtId="0" fontId="24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0" xfId="0" quotePrefix="1" applyFont="1" applyAlignment="1" applyProtection="1">
      <alignment horizontal="left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20" fillId="0" borderId="0" xfId="2" applyFont="1" applyBorder="1" applyAlignment="1">
      <alignment horizontal="left" vertical="top" wrapText="1"/>
    </xf>
    <xf numFmtId="0" fontId="16" fillId="4" borderId="7" xfId="0" applyFont="1" applyFill="1" applyBorder="1" applyAlignment="1">
      <alignment horizontal="center"/>
    </xf>
    <xf numFmtId="0" fontId="16" fillId="4" borderId="8" xfId="0" applyFont="1" applyFill="1" applyBorder="1" applyAlignment="1">
      <alignment horizontal="center"/>
    </xf>
    <xf numFmtId="0" fontId="16" fillId="4" borderId="9" xfId="0" applyFont="1" applyFill="1" applyBorder="1" applyAlignment="1">
      <alignment horizontal="center"/>
    </xf>
    <xf numFmtId="0" fontId="16" fillId="4" borderId="19" xfId="0" applyFont="1" applyFill="1" applyBorder="1" applyAlignment="1">
      <alignment horizontal="center"/>
    </xf>
    <xf numFmtId="0" fontId="16" fillId="4" borderId="20" xfId="0" applyFont="1" applyFill="1" applyBorder="1" applyAlignment="1">
      <alignment horizontal="center"/>
    </xf>
    <xf numFmtId="0" fontId="16" fillId="4" borderId="21" xfId="0" applyFont="1" applyFill="1" applyBorder="1" applyAlignment="1">
      <alignment horizontal="center"/>
    </xf>
    <xf numFmtId="166" fontId="26" fillId="0" borderId="41" xfId="3" applyNumberFormat="1" applyFont="1" applyFill="1" applyBorder="1" applyAlignment="1">
      <alignment horizontal="center" vertical="center"/>
    </xf>
    <xf numFmtId="166" fontId="26" fillId="0" borderId="42" xfId="3" applyNumberFormat="1" applyFont="1" applyFill="1" applyBorder="1" applyAlignment="1">
      <alignment horizontal="center" vertical="center"/>
    </xf>
    <xf numFmtId="9" fontId="26" fillId="0" borderId="43" xfId="1" applyFont="1" applyFill="1" applyBorder="1" applyAlignment="1">
      <alignment horizontal="center" vertical="center"/>
    </xf>
    <xf numFmtId="166" fontId="26" fillId="0" borderId="44" xfId="3" applyNumberFormat="1" applyFont="1" applyFill="1" applyBorder="1" applyAlignment="1">
      <alignment horizontal="center" vertical="center"/>
    </xf>
    <xf numFmtId="166" fontId="26" fillId="0" borderId="45" xfId="3" applyNumberFormat="1" applyFont="1" applyFill="1" applyBorder="1" applyAlignment="1">
      <alignment horizontal="center" vertical="center"/>
    </xf>
    <xf numFmtId="9" fontId="26" fillId="0" borderId="46" xfId="1" applyFont="1" applyFill="1" applyBorder="1" applyAlignment="1">
      <alignment horizontal="center" vertical="center"/>
    </xf>
    <xf numFmtId="166" fontId="26" fillId="0" borderId="47" xfId="3" applyNumberFormat="1" applyFont="1" applyFill="1" applyBorder="1" applyAlignment="1">
      <alignment horizontal="center" vertical="center"/>
    </xf>
    <xf numFmtId="166" fontId="26" fillId="0" borderId="48" xfId="3" applyNumberFormat="1" applyFont="1" applyFill="1" applyBorder="1" applyAlignment="1">
      <alignment horizontal="center" vertical="center"/>
    </xf>
    <xf numFmtId="9" fontId="26" fillId="0" borderId="49" xfId="1" applyFont="1" applyFill="1" applyBorder="1" applyAlignment="1">
      <alignment horizontal="center" vertical="center"/>
    </xf>
    <xf numFmtId="166" fontId="26" fillId="0" borderId="43" xfId="3" applyNumberFormat="1" applyFont="1" applyFill="1" applyBorder="1" applyAlignment="1">
      <alignment horizontal="center" vertical="center"/>
    </xf>
    <xf numFmtId="166" fontId="26" fillId="0" borderId="46" xfId="3" applyNumberFormat="1" applyFont="1" applyFill="1" applyBorder="1" applyAlignment="1">
      <alignment horizontal="center" vertical="center"/>
    </xf>
    <xf numFmtId="166" fontId="26" fillId="0" borderId="50" xfId="3" applyNumberFormat="1" applyFont="1" applyFill="1" applyBorder="1" applyAlignment="1">
      <alignment horizontal="center" vertical="center"/>
    </xf>
    <xf numFmtId="166" fontId="26" fillId="0" borderId="49" xfId="3" applyNumberFormat="1" applyFont="1" applyFill="1" applyBorder="1" applyAlignment="1">
      <alignment horizontal="center" vertical="center"/>
    </xf>
  </cellXfs>
  <cellStyles count="5">
    <cellStyle name="Comma" xfId="3" builtinId="3"/>
    <cellStyle name="Currency" xfId="4" builtinId="4"/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eilani Hines" id="{BC516A83-EDFB-45DE-8301-031C68B089B8}" userId="S::LHines@oceansideca.org::4852a282-7064-42f1-b28c-452907b773ac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2" dT="2023-12-06T03:33:37.68" personId="{BC516A83-EDFB-45DE-8301-031C68B089B8}" id="{314EE169-7B26-46BD-A5A0-F4E4E1F1A239}">
    <text>Based on HO paying all utilities at electric rates.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www.freddiemac.com/pmms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https://www.ci.oceanside.ca.us/home/showpublisheddocument/8844/638344741778270000" TargetMode="External"/><Relationship Id="rId1" Type="http://schemas.openxmlformats.org/officeDocument/2006/relationships/hyperlink" Target="https://www.ci.oceanside.ca.us/home/showpublisheddocument/8642/638217505802530000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oceanside.prod.govaccess.org/home/showpublisheddocument/8642/638217505802530000" TargetMode="External"/><Relationship Id="rId9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leginfo.legislature.ca.gov/faces/codes_displaySection.xhtml?lawCode=HSC&amp;sectionNum=50105." TargetMode="External"/><Relationship Id="rId2" Type="http://schemas.openxmlformats.org/officeDocument/2006/relationships/hyperlink" Target="https://leginfo.legislature.ca.gov/faces/codes_displaySection.xhtml?lawCode=HSC&amp;sectionNum=50063.5." TargetMode="External"/><Relationship Id="rId1" Type="http://schemas.openxmlformats.org/officeDocument/2006/relationships/hyperlink" Target="https://www.hcd.ca.gov/grants-and-funding/income-limits/state-and-federal-income-rent-and-loan-value-limits" TargetMode="External"/><Relationship Id="rId6" Type="http://schemas.openxmlformats.org/officeDocument/2006/relationships/hyperlink" Target="https://leginfo.legislature.ca.gov/faces/codes_displaySection.xhtml?lawCode=HSC&amp;sectionNum=50093." TargetMode="External"/><Relationship Id="rId5" Type="http://schemas.openxmlformats.org/officeDocument/2006/relationships/hyperlink" Target="https://leginfo.legislature.ca.gov/faces/codes_displaySection.xhtml?lawCode=HSC&amp;sectionNum=50079.5." TargetMode="External"/><Relationship Id="rId4" Type="http://schemas.openxmlformats.org/officeDocument/2006/relationships/hyperlink" Target="https://leginfo.legislature.ca.gov/faces/codes_displaySection.xhtml?lawCode=HSC&amp;sectionNum=50106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6BD52-FB20-4C66-A9FF-3CBC802298B2}">
  <sheetPr>
    <pageSetUpPr fitToPage="1"/>
  </sheetPr>
  <dimension ref="A1:C22"/>
  <sheetViews>
    <sheetView tabSelected="1" workbookViewId="0">
      <selection activeCell="E18" sqref="E18"/>
    </sheetView>
  </sheetViews>
  <sheetFormatPr defaultRowHeight="15"/>
  <cols>
    <col min="1" max="1" width="90.7109375" bestFit="1" customWidth="1"/>
    <col min="2" max="3" width="20.7109375" customWidth="1"/>
  </cols>
  <sheetData>
    <row r="1" spans="1:3" s="13" customFormat="1" ht="21.95" customHeight="1">
      <c r="A1" s="69" t="s">
        <v>15</v>
      </c>
      <c r="B1" s="69"/>
      <c r="C1" s="69"/>
    </row>
    <row r="2" spans="1:3" s="14" customFormat="1" ht="18" customHeight="1">
      <c r="A2" s="20" t="s">
        <v>17</v>
      </c>
      <c r="B2" s="70"/>
      <c r="C2" s="71"/>
    </row>
    <row r="3" spans="1:3" ht="31.5" customHeight="1">
      <c r="A3" s="75" t="s">
        <v>20</v>
      </c>
      <c r="B3" s="76"/>
      <c r="C3" s="77"/>
    </row>
    <row r="4" spans="1:3" ht="19.899999999999999" customHeight="1">
      <c r="A4" s="79" t="s">
        <v>18</v>
      </c>
      <c r="B4" s="78"/>
      <c r="C4" s="78"/>
    </row>
    <row r="5" spans="1:3" ht="19.899999999999999" customHeight="1">
      <c r="A5" s="80"/>
      <c r="B5" s="21" t="s">
        <v>0</v>
      </c>
      <c r="C5" s="22" t="s">
        <v>1</v>
      </c>
    </row>
    <row r="6" spans="1:3" ht="19.899999999999999" customHeight="1">
      <c r="A6" s="15" t="s">
        <v>16</v>
      </c>
      <c r="B6" s="1">
        <f>C6*12</f>
        <v>0</v>
      </c>
      <c r="C6" s="19"/>
    </row>
    <row r="7" spans="1:3" ht="19.899999999999999" customHeight="1">
      <c r="A7" s="81" t="s">
        <v>2</v>
      </c>
      <c r="B7" s="82"/>
      <c r="C7" s="83"/>
    </row>
    <row r="8" spans="1:3" ht="19.899999999999999" customHeight="1">
      <c r="A8" s="16" t="s">
        <v>3</v>
      </c>
      <c r="B8" s="2">
        <f>C8*12</f>
        <v>0</v>
      </c>
      <c r="C8" s="4"/>
    </row>
    <row r="9" spans="1:3" ht="19.899999999999999" customHeight="1">
      <c r="A9" s="16" t="s">
        <v>4</v>
      </c>
      <c r="B9" s="4">
        <f ca="1">B17*0.0116</f>
        <v>0</v>
      </c>
      <c r="C9" s="2">
        <f ca="1">B9/12</f>
        <v>0</v>
      </c>
    </row>
    <row r="10" spans="1:3" ht="19.899999999999999" customHeight="1">
      <c r="A10" s="16" t="s">
        <v>5</v>
      </c>
      <c r="B10" s="2">
        <f>C10*12</f>
        <v>0</v>
      </c>
      <c r="C10" s="4"/>
    </row>
    <row r="11" spans="1:3" ht="19.899999999999999" customHeight="1">
      <c r="A11" s="16" t="s">
        <v>6</v>
      </c>
      <c r="B11" s="2">
        <f>C11*12</f>
        <v>0</v>
      </c>
      <c r="C11" s="4"/>
    </row>
    <row r="12" spans="1:3" ht="19.899999999999999" customHeight="1">
      <c r="A12" s="12" t="s">
        <v>19</v>
      </c>
      <c r="B12" s="2">
        <f>C12*12</f>
        <v>0</v>
      </c>
      <c r="C12" s="4"/>
    </row>
    <row r="13" spans="1:3" ht="19.899999999999999" customHeight="1">
      <c r="A13" s="23" t="s">
        <v>7</v>
      </c>
      <c r="B13" s="1">
        <f ca="1">B6-SUM(B8:B12)</f>
        <v>0</v>
      </c>
      <c r="C13" s="21">
        <f ca="1">C6-SUM(C8:C12)</f>
        <v>0</v>
      </c>
    </row>
    <row r="14" spans="1:3" ht="19.899999999999999" customHeight="1">
      <c r="A14" s="17" t="s">
        <v>13</v>
      </c>
      <c r="B14" s="18"/>
      <c r="C14" s="26"/>
    </row>
    <row r="15" spans="1:3" ht="19.899999999999999" customHeight="1">
      <c r="A15" s="23" t="s">
        <v>8</v>
      </c>
      <c r="B15" s="5">
        <f ca="1">-PV(B14/12,360,C13)</f>
        <v>0</v>
      </c>
      <c r="C15" s="3"/>
    </row>
    <row r="16" spans="1:3" ht="19.899999999999999" customHeight="1">
      <c r="A16" s="17" t="s">
        <v>9</v>
      </c>
      <c r="B16" s="18">
        <v>0.05</v>
      </c>
      <c r="C16" s="6"/>
    </row>
    <row r="17" spans="1:3" s="10" customFormat="1" ht="19.899999999999999" customHeight="1">
      <c r="A17" s="24" t="s">
        <v>10</v>
      </c>
      <c r="B17" s="25">
        <f ca="1">B15/(1-B16)</f>
        <v>0</v>
      </c>
      <c r="C17" s="9"/>
    </row>
    <row r="18" spans="1:3" ht="42.6" customHeight="1">
      <c r="A18" s="74" t="s">
        <v>21</v>
      </c>
      <c r="B18" s="74"/>
      <c r="C18" s="74"/>
    </row>
    <row r="19" spans="1:3">
      <c r="A19" s="11" t="s">
        <v>11</v>
      </c>
      <c r="B19" s="7"/>
      <c r="C19" s="8"/>
    </row>
    <row r="21" spans="1:3">
      <c r="A21" s="72" t="s">
        <v>12</v>
      </c>
      <c r="B21" s="72"/>
      <c r="C21" s="72"/>
    </row>
    <row r="22" spans="1:3" ht="70.150000000000006" customHeight="1">
      <c r="A22" s="73" t="s">
        <v>14</v>
      </c>
      <c r="B22" s="73"/>
      <c r="C22" s="73"/>
    </row>
  </sheetData>
  <sheetProtection algorithmName="SHA-512" hashValue="WXceo+WZuDvrsNTzSbF5Ixae+KMOujLUYIScRG62Oa6WI1FZpfKIqQSPX3rHQeMtumTnOAF905ygkNcf1XH1bg==" saltValue="otWqCDzr7YxvBTz1aY4yww==" spinCount="100000" sheet="1" objects="1" scenarios="1"/>
  <mergeCells count="9">
    <mergeCell ref="A1:C1"/>
    <mergeCell ref="B2:C2"/>
    <mergeCell ref="A21:C21"/>
    <mergeCell ref="A22:C22"/>
    <mergeCell ref="A18:C18"/>
    <mergeCell ref="A3:C3"/>
    <mergeCell ref="B4:C4"/>
    <mergeCell ref="A4:A5"/>
    <mergeCell ref="A7:C7"/>
  </mergeCells>
  <hyperlinks>
    <hyperlink ref="A6" r:id="rId1" xr:uid="{86E3F3AA-4D3A-4BF7-A9B4-D851DBDF1A33}"/>
    <hyperlink ref="A12" r:id="rId2" display="Estimated Utility Allowance (Based on unit size, see Oceanside Utilities Chart):" xr:uid="{FA451620-4665-40AC-9F9C-9C0233656923}"/>
    <hyperlink ref="A19" r:id="rId3" xr:uid="{2A06FEB1-0CD6-42C6-B393-82319F62D0E9}"/>
    <hyperlink ref="A18:C18" r:id="rId4" display="1 Affordable housing cost (inclusive of homeowner paid utilities, HOA, property taxes, insurance and other costs for homeowners/for sale units) as defined in CA Health &amp; Safety Code § 50052.5" xr:uid="{C4877CB4-EAF2-4534-B75E-DA6D1C837044}"/>
  </hyperlinks>
  <printOptions horizontalCentered="1" verticalCentered="1"/>
  <pageMargins left="0.5" right="0.5" top="1" bottom="0.5" header="0.3" footer="0.3"/>
  <pageSetup scale="96" orientation="landscape" r:id="rId5"/>
  <headerFooter>
    <oddHeader>&amp;L&amp;G&amp;C&amp;"-,Bold"&amp;14State of California – Housing and Community Development (HCD)
&amp;"-,Regular"&amp;10for use with Density Bonus, Surplus Lands, and/or Chapter 14C-Inclusionary Housing</oddHeader>
    <oddFooter>&amp;R&amp;10rev:  12/2023</oddFooter>
  </headerFooter>
  <legacyDrawing r:id="rId6"/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8DAA0-C5AE-4A83-B4A9-5DA0A9780B90}">
  <dimension ref="A1:I36"/>
  <sheetViews>
    <sheetView workbookViewId="0">
      <selection activeCell="F27" sqref="F27"/>
    </sheetView>
  </sheetViews>
  <sheetFormatPr defaultRowHeight="15"/>
  <cols>
    <col min="1" max="1" width="8" customWidth="1"/>
    <col min="2" max="2" width="10.7109375" customWidth="1"/>
    <col min="3" max="3" width="15.7109375" hidden="1" customWidth="1"/>
    <col min="4" max="7" width="15.7109375" customWidth="1"/>
    <col min="8" max="8" width="12.7109375" customWidth="1"/>
    <col min="9" max="9" width="13.7109375" bestFit="1" customWidth="1"/>
  </cols>
  <sheetData>
    <row r="1" spans="1:9">
      <c r="A1" s="90" t="s">
        <v>26</v>
      </c>
      <c r="B1" s="90"/>
      <c r="F1" s="28">
        <v>2025</v>
      </c>
    </row>
    <row r="2" spans="1:9">
      <c r="A2" s="91" t="s">
        <v>27</v>
      </c>
      <c r="B2" s="91"/>
      <c r="C2" s="91"/>
      <c r="E2" s="29"/>
      <c r="F2" s="30">
        <v>130800</v>
      </c>
    </row>
    <row r="3" spans="1:9" ht="15" customHeight="1">
      <c r="D3" s="92" t="s">
        <v>28</v>
      </c>
      <c r="E3" s="92"/>
      <c r="F3" s="92"/>
      <c r="G3" s="92"/>
    </row>
    <row r="4" spans="1:9" s="31" customFormat="1" ht="13.5" thickBot="1">
      <c r="A4" s="93" t="s">
        <v>29</v>
      </c>
      <c r="B4" s="93"/>
      <c r="C4" s="93"/>
      <c r="D4" s="93"/>
      <c r="E4" s="93"/>
      <c r="F4" s="93"/>
      <c r="G4" s="93"/>
    </row>
    <row r="5" spans="1:9">
      <c r="B5" s="94" t="s">
        <v>30</v>
      </c>
      <c r="C5" s="95"/>
      <c r="D5" s="95"/>
      <c r="E5" s="95"/>
      <c r="F5" s="95"/>
      <c r="G5" s="96"/>
      <c r="H5" s="32"/>
    </row>
    <row r="6" spans="1:9" ht="47.25">
      <c r="B6" s="33" t="s">
        <v>31</v>
      </c>
      <c r="C6" s="34" t="s">
        <v>32</v>
      </c>
      <c r="D6" s="34" t="s">
        <v>33</v>
      </c>
      <c r="E6" s="34" t="s">
        <v>34</v>
      </c>
      <c r="F6" s="34" t="s">
        <v>35</v>
      </c>
      <c r="G6" s="35" t="s">
        <v>36</v>
      </c>
      <c r="H6" s="36" t="s">
        <v>37</v>
      </c>
    </row>
    <row r="7" spans="1:9">
      <c r="B7" s="37">
        <v>1</v>
      </c>
      <c r="C7" s="38">
        <v>13700</v>
      </c>
      <c r="D7" s="39">
        <v>34750</v>
      </c>
      <c r="E7" s="39">
        <v>57900</v>
      </c>
      <c r="F7" s="39">
        <v>92700</v>
      </c>
      <c r="G7" s="40">
        <v>109850</v>
      </c>
      <c r="H7" s="41">
        <v>91550</v>
      </c>
    </row>
    <row r="8" spans="1:9">
      <c r="B8" s="37">
        <v>2</v>
      </c>
      <c r="C8" s="38">
        <v>15700</v>
      </c>
      <c r="D8" s="39">
        <v>39700</v>
      </c>
      <c r="E8" s="39">
        <v>66150</v>
      </c>
      <c r="F8" s="39">
        <v>105950</v>
      </c>
      <c r="G8" s="40">
        <v>125550</v>
      </c>
      <c r="H8" s="41">
        <v>104650</v>
      </c>
    </row>
    <row r="9" spans="1:9">
      <c r="B9" s="37">
        <v>3</v>
      </c>
      <c r="C9" s="38">
        <v>17650</v>
      </c>
      <c r="D9" s="39">
        <v>44650</v>
      </c>
      <c r="E9" s="39">
        <v>74450</v>
      </c>
      <c r="F9" s="39">
        <v>119200</v>
      </c>
      <c r="G9" s="40">
        <v>141250</v>
      </c>
      <c r="H9" s="41">
        <v>117700</v>
      </c>
    </row>
    <row r="10" spans="1:9">
      <c r="B10" s="37">
        <v>4</v>
      </c>
      <c r="C10" s="38">
        <v>19600</v>
      </c>
      <c r="D10" s="39">
        <v>49600</v>
      </c>
      <c r="E10" s="39">
        <v>82700</v>
      </c>
      <c r="F10" s="39">
        <v>132400</v>
      </c>
      <c r="G10" s="40">
        <v>156950</v>
      </c>
      <c r="H10" s="41">
        <v>130800</v>
      </c>
    </row>
    <row r="11" spans="1:9">
      <c r="B11" s="37">
        <v>5</v>
      </c>
      <c r="C11" s="38">
        <v>21150</v>
      </c>
      <c r="D11" s="39">
        <v>53600</v>
      </c>
      <c r="E11" s="39">
        <v>89350</v>
      </c>
      <c r="F11" s="39">
        <v>143000</v>
      </c>
      <c r="G11" s="40">
        <v>169500</v>
      </c>
      <c r="H11" s="41">
        <v>141250</v>
      </c>
    </row>
    <row r="12" spans="1:9">
      <c r="B12" s="37">
        <v>6</v>
      </c>
      <c r="C12" s="38">
        <v>22750</v>
      </c>
      <c r="D12" s="39">
        <v>57550</v>
      </c>
      <c r="E12" s="39">
        <v>95950</v>
      </c>
      <c r="F12" s="39">
        <v>153600</v>
      </c>
      <c r="G12" s="40">
        <v>182050</v>
      </c>
      <c r="H12" s="41">
        <v>151750</v>
      </c>
    </row>
    <row r="13" spans="1:9">
      <c r="B13" s="37">
        <v>7</v>
      </c>
      <c r="C13" s="38">
        <v>24300</v>
      </c>
      <c r="D13" s="39">
        <v>61550</v>
      </c>
      <c r="E13" s="39">
        <v>102550</v>
      </c>
      <c r="F13" s="39">
        <v>164200</v>
      </c>
      <c r="G13" s="40">
        <v>194600</v>
      </c>
      <c r="H13" s="41">
        <v>162200</v>
      </c>
    </row>
    <row r="14" spans="1:9" ht="15.75" thickBot="1">
      <c r="B14" s="42">
        <v>8</v>
      </c>
      <c r="C14" s="43">
        <v>25850</v>
      </c>
      <c r="D14" s="44">
        <v>65500</v>
      </c>
      <c r="E14" s="44">
        <v>109200</v>
      </c>
      <c r="F14" s="44">
        <v>174800</v>
      </c>
      <c r="G14" s="45">
        <v>207150</v>
      </c>
      <c r="H14" s="46">
        <v>172650</v>
      </c>
    </row>
    <row r="15" spans="1:9" ht="15.75" thickBot="1">
      <c r="B15" s="97" t="s">
        <v>38</v>
      </c>
      <c r="C15" s="98"/>
      <c r="D15" s="98"/>
      <c r="E15" s="98"/>
      <c r="F15" s="98"/>
      <c r="G15" s="99"/>
      <c r="H15" s="47"/>
      <c r="I15" s="32"/>
    </row>
    <row r="16" spans="1:9" ht="33" thickBot="1">
      <c r="A16" s="84" t="s">
        <v>39</v>
      </c>
      <c r="B16" s="48" t="s">
        <v>40</v>
      </c>
      <c r="C16" s="49" t="s">
        <v>41</v>
      </c>
      <c r="D16" s="49" t="s">
        <v>42</v>
      </c>
      <c r="E16" s="49" t="s">
        <v>43</v>
      </c>
      <c r="F16" s="49" t="s">
        <v>44</v>
      </c>
      <c r="G16" s="50" t="s">
        <v>45</v>
      </c>
      <c r="H16" s="51" t="s">
        <v>46</v>
      </c>
      <c r="I16" s="52" t="s">
        <v>47</v>
      </c>
    </row>
    <row r="17" spans="1:9" ht="15" customHeight="1">
      <c r="A17" s="85"/>
      <c r="B17" s="53" t="s">
        <v>48</v>
      </c>
      <c r="C17" s="54">
        <v>343.34999999999997</v>
      </c>
      <c r="D17" s="100">
        <v>686.69999999999993</v>
      </c>
      <c r="E17" s="100">
        <v>1144.5</v>
      </c>
      <c r="F17" s="100">
        <v>1373.3999999999999</v>
      </c>
      <c r="G17" s="101">
        <v>2517.9</v>
      </c>
      <c r="H17" s="101">
        <v>2013</v>
      </c>
      <c r="I17" s="102">
        <v>0.7694218824653607</v>
      </c>
    </row>
    <row r="18" spans="1:9">
      <c r="A18" s="85"/>
      <c r="B18" s="55" t="s">
        <v>49</v>
      </c>
      <c r="C18" s="56">
        <v>392.40000000000003</v>
      </c>
      <c r="D18" s="103">
        <v>784.80000000000007</v>
      </c>
      <c r="E18" s="103">
        <v>1308</v>
      </c>
      <c r="F18" s="103">
        <v>1569.6000000000001</v>
      </c>
      <c r="G18" s="104">
        <v>2877.6000000000004</v>
      </c>
      <c r="H18" s="104">
        <v>2350</v>
      </c>
      <c r="I18" s="105">
        <v>0.79864061172472389</v>
      </c>
    </row>
    <row r="19" spans="1:9">
      <c r="A19" s="85"/>
      <c r="B19" s="55" t="s">
        <v>50</v>
      </c>
      <c r="C19" s="56">
        <v>441.45000000000005</v>
      </c>
      <c r="D19" s="103">
        <v>882.90000000000009</v>
      </c>
      <c r="E19" s="103">
        <v>1471.5</v>
      </c>
      <c r="F19" s="103">
        <v>1765.8000000000002</v>
      </c>
      <c r="G19" s="104">
        <v>3237.2999999999997</v>
      </c>
      <c r="H19" s="104">
        <v>2995</v>
      </c>
      <c r="I19" s="105">
        <v>0.84814159292035396</v>
      </c>
    </row>
    <row r="20" spans="1:9">
      <c r="A20" s="85"/>
      <c r="B20" s="55" t="s">
        <v>51</v>
      </c>
      <c r="C20" s="56">
        <v>490.5</v>
      </c>
      <c r="D20" s="103">
        <v>981</v>
      </c>
      <c r="E20" s="103">
        <v>1635</v>
      </c>
      <c r="F20" s="103">
        <v>1962</v>
      </c>
      <c r="G20" s="104">
        <v>3597</v>
      </c>
      <c r="H20" s="104">
        <v>3845</v>
      </c>
      <c r="I20" s="105">
        <v>0.94821208384710232</v>
      </c>
    </row>
    <row r="21" spans="1:9">
      <c r="A21" s="85"/>
      <c r="B21" s="55" t="s">
        <v>52</v>
      </c>
      <c r="C21" s="56">
        <v>529.74</v>
      </c>
      <c r="D21" s="103">
        <v>1059.48</v>
      </c>
      <c r="E21" s="103">
        <v>1765.8000000000002</v>
      </c>
      <c r="F21" s="103">
        <v>2118.96</v>
      </c>
      <c r="G21" s="104">
        <v>3884.76</v>
      </c>
      <c r="H21" s="104">
        <v>3758</v>
      </c>
      <c r="I21" s="105">
        <v>0.99057660626029653</v>
      </c>
    </row>
    <row r="22" spans="1:9" ht="15.75" thickBot="1">
      <c r="A22" s="85"/>
      <c r="B22" s="57" t="s">
        <v>53</v>
      </c>
      <c r="C22" s="58">
        <v>568.9799999999999</v>
      </c>
      <c r="D22" s="106">
        <v>1137.9599999999998</v>
      </c>
      <c r="E22" s="106">
        <v>1896.5999999999997</v>
      </c>
      <c r="F22" s="106">
        <v>2275.9199999999996</v>
      </c>
      <c r="G22" s="107">
        <v>4172.5199999999995</v>
      </c>
      <c r="H22" s="107"/>
      <c r="I22" s="108"/>
    </row>
    <row r="23" spans="1:9" ht="30.75" thickBot="1">
      <c r="A23" s="86" t="s">
        <v>54</v>
      </c>
      <c r="B23" s="59" t="s">
        <v>40</v>
      </c>
      <c r="C23" s="60" t="s">
        <v>42</v>
      </c>
      <c r="D23" s="60" t="s">
        <v>43</v>
      </c>
      <c r="E23" s="60" t="s">
        <v>55</v>
      </c>
      <c r="F23" s="61" t="s">
        <v>45</v>
      </c>
    </row>
    <row r="24" spans="1:9" ht="15" customHeight="1">
      <c r="A24" s="87"/>
      <c r="B24" s="62" t="s">
        <v>48</v>
      </c>
      <c r="C24" s="54">
        <f t="shared" ref="C24:D29" si="0">D17</f>
        <v>686.69999999999993</v>
      </c>
      <c r="D24" s="100">
        <v>1144.5</v>
      </c>
      <c r="E24" s="100">
        <v>1602.3</v>
      </c>
      <c r="F24" s="109">
        <v>2937.5499999999997</v>
      </c>
    </row>
    <row r="25" spans="1:9">
      <c r="A25" s="87"/>
      <c r="B25" s="63" t="s">
        <v>49</v>
      </c>
      <c r="C25" s="56">
        <f t="shared" si="0"/>
        <v>784.80000000000007</v>
      </c>
      <c r="D25" s="103">
        <v>1308</v>
      </c>
      <c r="E25" s="103">
        <v>1831.2</v>
      </c>
      <c r="F25" s="110">
        <v>3357.2000000000003</v>
      </c>
    </row>
    <row r="26" spans="1:9">
      <c r="A26" s="87"/>
      <c r="B26" s="63" t="s">
        <v>50</v>
      </c>
      <c r="C26" s="56">
        <f t="shared" si="0"/>
        <v>882.90000000000009</v>
      </c>
      <c r="D26" s="103">
        <v>1471.5</v>
      </c>
      <c r="E26" s="103">
        <v>2060.1</v>
      </c>
      <c r="F26" s="110">
        <v>3776.8500000000004</v>
      </c>
    </row>
    <row r="27" spans="1:9">
      <c r="A27" s="87"/>
      <c r="B27" s="63" t="s">
        <v>51</v>
      </c>
      <c r="C27" s="56">
        <f t="shared" si="0"/>
        <v>981</v>
      </c>
      <c r="D27" s="103">
        <v>1635</v>
      </c>
      <c r="E27" s="103">
        <v>2289</v>
      </c>
      <c r="F27" s="110">
        <v>4196.5</v>
      </c>
    </row>
    <row r="28" spans="1:9">
      <c r="A28" s="87"/>
      <c r="B28" s="63" t="s">
        <v>52</v>
      </c>
      <c r="C28" s="56">
        <f t="shared" si="0"/>
        <v>1059.48</v>
      </c>
      <c r="D28" s="103">
        <v>1765.8000000000002</v>
      </c>
      <c r="E28" s="103">
        <v>2472.1200000000003</v>
      </c>
      <c r="F28" s="110">
        <v>4532.22</v>
      </c>
    </row>
    <row r="29" spans="1:9" ht="15.75" thickBot="1">
      <c r="A29" s="88"/>
      <c r="B29" s="64" t="s">
        <v>53</v>
      </c>
      <c r="C29" s="65">
        <f t="shared" si="0"/>
        <v>1137.9599999999998</v>
      </c>
      <c r="D29" s="111">
        <v>1896.5999999999997</v>
      </c>
      <c r="E29" s="111">
        <v>2655.24</v>
      </c>
      <c r="F29" s="112">
        <v>4867.9399999999996</v>
      </c>
    </row>
    <row r="30" spans="1:9">
      <c r="A30" s="89" t="s">
        <v>56</v>
      </c>
      <c r="B30" s="89"/>
      <c r="C30" s="89"/>
      <c r="D30" s="89"/>
      <c r="E30" s="89"/>
      <c r="F30" s="89"/>
      <c r="G30" s="89"/>
    </row>
    <row r="31" spans="1:9" ht="17.25">
      <c r="A31" s="66" t="s">
        <v>57</v>
      </c>
    </row>
    <row r="32" spans="1:9" ht="17.25">
      <c r="A32" s="66" t="s">
        <v>58</v>
      </c>
      <c r="B32" s="67"/>
      <c r="C32" s="67"/>
      <c r="D32" s="67"/>
    </row>
    <row r="33" spans="1:1" ht="17.25">
      <c r="A33" s="66" t="s">
        <v>59</v>
      </c>
    </row>
    <row r="34" spans="1:1" ht="17.25">
      <c r="A34" s="66" t="s">
        <v>60</v>
      </c>
    </row>
    <row r="35" spans="1:1" ht="17.25">
      <c r="A35" s="66" t="s">
        <v>61</v>
      </c>
    </row>
    <row r="36" spans="1:1" ht="17.25">
      <c r="A36" s="68" t="s">
        <v>62</v>
      </c>
    </row>
  </sheetData>
  <sheetProtection algorithmName="SHA-512" hashValue="asxljMsQJ8trbqAE+USJmCXv69bE9uZ3f64Bf963nM26Hjbqj4mtHj+9ZiF5eLerO+ZZci7etevWpmHGGBQGpA==" saltValue="zoWOoF3X6HKEGFCFGmHtQg==" spinCount="100000" sheet="1" objects="1" scenarios="1"/>
  <protectedRanges>
    <protectedRange password="CD7A" sqref="F1 A1" name="County Name_1"/>
  </protectedRanges>
  <mergeCells count="9">
    <mergeCell ref="A16:A22"/>
    <mergeCell ref="A23:A29"/>
    <mergeCell ref="A30:G30"/>
    <mergeCell ref="A1:B1"/>
    <mergeCell ref="A2:C2"/>
    <mergeCell ref="D3:G3"/>
    <mergeCell ref="A4:G4"/>
    <mergeCell ref="B5:G5"/>
    <mergeCell ref="B15:G15"/>
  </mergeCells>
  <hyperlinks>
    <hyperlink ref="A4" r:id="rId1" display="https://www.hcd.ca.gov/grants-and-funding/income-limits/state-and-federal-income-rent-and-loan-value-limits" xr:uid="{2A8FFFDE-3B7E-404B-AD64-8EB9024FDE75}"/>
    <hyperlink ref="A31" r:id="rId2" xr:uid="{2C1E4DA2-04A7-47B9-8E43-0BB2EF0A1F76}"/>
    <hyperlink ref="A33" r:id="rId3" xr:uid="{E3EB56ED-7B7C-4628-BAB8-44432516B4A1}"/>
    <hyperlink ref="A32:D32" r:id="rId4" display="2  Health and Safety Code Section 50105 (a)" xr:uid="{FA233B0C-9075-4AB7-A146-DE113967BCAC}"/>
    <hyperlink ref="A34" r:id="rId5" xr:uid="{1A47B26C-A19F-47D0-B66E-92B183CA6F11}"/>
    <hyperlink ref="A35" r:id="rId6" xr:uid="{8431120D-327C-4ECA-B59B-0E71575282A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B02C6-36B1-48C3-B7F4-14326DB469DC}">
  <dimension ref="A1:B2"/>
  <sheetViews>
    <sheetView workbookViewId="0">
      <selection activeCell="E11" sqref="E11"/>
    </sheetView>
  </sheetViews>
  <sheetFormatPr defaultRowHeight="15"/>
  <cols>
    <col min="1" max="1" width="23.140625" bestFit="1" customWidth="1"/>
  </cols>
  <sheetData>
    <row r="1" spans="1:2">
      <c r="A1" t="s">
        <v>22</v>
      </c>
      <c r="B1" s="27" t="s">
        <v>24</v>
      </c>
    </row>
    <row r="2" spans="1:2">
      <c r="A2" t="s">
        <v>23</v>
      </c>
      <c r="B2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 Calculator</vt:lpstr>
      <vt:lpstr>HCD Income_Rents 2025</vt:lpstr>
      <vt:lpstr>Utility Allowance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Leilani Hines</dc:creator>
  <cp:lastModifiedBy>Leilani Hines</cp:lastModifiedBy>
  <cp:lastPrinted>2025-06-18T18:58:48Z</cp:lastPrinted>
  <dcterms:created xsi:type="dcterms:W3CDTF">2023-12-06T02:55:50Z</dcterms:created>
  <dcterms:modified xsi:type="dcterms:W3CDTF">2026-02-03T21:41:30Z</dcterms:modified>
</cp:coreProperties>
</file>