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ff Housing Monitoring\"/>
    </mc:Choice>
  </mc:AlternateContent>
  <xr:revisionPtr revIDLastSave="0" documentId="13_ncr:9_{B9E1D132-87DB-449B-BC2B-92A6625369DD}" xr6:coauthVersionLast="47" xr6:coauthVersionMax="47" xr10:uidLastSave="{00000000-0000-0000-0000-000000000000}"/>
  <bookViews>
    <workbookView xWindow="-120" yWindow="-120" windowWidth="29040" windowHeight="15720" activeTab="3" xr2:uid="{A29CA2B2-C0CC-4EA5-8AE6-360ECE887885}"/>
  </bookViews>
  <sheets>
    <sheet name=" Rent Roll" sheetId="1" r:id="rId1"/>
    <sheet name="Summary Req" sheetId="2" r:id="rId2"/>
    <sheet name=" Utility Allowance Energy Eff" sheetId="4" r:id="rId3"/>
    <sheet name=" Utility Allowance OCEANSIDE" sheetId="5" r:id="rId4"/>
  </sheets>
  <definedNames>
    <definedName name="_xlnm.Print_Area" localSheetId="0">' Rent Roll'!$A$1:$V$36</definedName>
    <definedName name="_xlnm.Print_Area" localSheetId="1">'Summary Req'!$A$1:$M$28</definedName>
    <definedName name="_xlnm.Print_Titles" localSheetId="3">' Utility Allowance OCEANSIDE'!$1:$1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4" i="2" l="1"/>
  <c r="M23" i="2"/>
  <c r="M22" i="2"/>
  <c r="M21" i="2"/>
  <c r="M20" i="2"/>
  <c r="M19" i="2"/>
  <c r="J24" i="2"/>
  <c r="J23" i="2"/>
  <c r="J22" i="2"/>
  <c r="J21" i="2"/>
  <c r="J20" i="2"/>
  <c r="J19" i="2"/>
  <c r="G24" i="2"/>
  <c r="G23" i="2"/>
  <c r="G22" i="2"/>
  <c r="G21" i="2"/>
  <c r="G20" i="2"/>
  <c r="G19" i="2"/>
  <c r="D20" i="2"/>
  <c r="D21" i="2"/>
  <c r="D22" i="2"/>
  <c r="D23" i="2"/>
  <c r="D24" i="2"/>
  <c r="D19" i="2"/>
  <c r="F14" i="2"/>
  <c r="F13" i="2"/>
  <c r="F12" i="2"/>
  <c r="F11" i="2"/>
  <c r="F10" i="2"/>
  <c r="F9" i="2"/>
  <c r="H14" i="2"/>
  <c r="H13" i="2"/>
  <c r="H12" i="2"/>
  <c r="H11" i="2"/>
  <c r="H10" i="2"/>
  <c r="H9" i="2"/>
  <c r="G14" i="2"/>
  <c r="G13" i="2"/>
  <c r="G12" i="2"/>
  <c r="G11" i="2"/>
  <c r="G9" i="2"/>
  <c r="G10" i="2"/>
  <c r="B13" i="2"/>
  <c r="B14" i="2" s="1"/>
  <c r="N9" i="1"/>
  <c r="N8" i="1"/>
  <c r="N6" i="1"/>
  <c r="N5" i="1"/>
  <c r="N4" i="1"/>
  <c r="N7" i="1"/>
  <c r="P9" i="1"/>
  <c r="P8" i="1"/>
  <c r="P7" i="1"/>
  <c r="P6" i="1"/>
  <c r="P5" i="1"/>
  <c r="P4" i="1"/>
  <c r="O20" i="1"/>
  <c r="O21" i="1"/>
  <c r="O22" i="1"/>
  <c r="O23" i="1"/>
  <c r="O24" i="1"/>
  <c r="O25" i="1"/>
  <c r="O26" i="1"/>
  <c r="O30" i="1"/>
  <c r="O31" i="1"/>
  <c r="O32" i="1"/>
  <c r="O33" i="1"/>
  <c r="O19" i="1"/>
</calcChain>
</file>

<file path=xl/sharedStrings.xml><?xml version="1.0" encoding="utf-8"?>
<sst xmlns="http://schemas.openxmlformats.org/spreadsheetml/2006/main" count="119" uniqueCount="107">
  <si>
    <t>No. of HOME Units</t>
  </si>
  <si>
    <t>Leasing Information</t>
  </si>
  <si>
    <t>HOME</t>
  </si>
  <si>
    <t>Race</t>
  </si>
  <si>
    <t>Ethnicity</t>
  </si>
  <si>
    <t>Disability</t>
  </si>
  <si>
    <t>Full Time Student</t>
  </si>
  <si>
    <t>Sq. Ft.</t>
  </si>
  <si>
    <t>Under penalties of perjury, I declare that I have examined this form and its supporting documentation, and to the best of my knowledge and belief, declare that it correctly represents the facts.</t>
  </si>
  <si>
    <t>Sec 8/PBV/SPC/ HASA/Mod. Rehab</t>
  </si>
  <si>
    <t>No. of Other Assisted Units</t>
  </si>
  <si>
    <t>(L,VL, EL)</t>
  </si>
  <si>
    <t>Unit No.</t>
  </si>
  <si>
    <t>HH
Size</t>
  </si>
  <si>
    <t>Other Assisted</t>
  </si>
  <si>
    <t xml:space="preserve">1.   Unit Breakdown                                     </t>
  </si>
  <si>
    <r>
      <t xml:space="preserve">Total No. of  </t>
    </r>
    <r>
      <rPr>
        <b/>
        <u/>
        <sz val="12"/>
        <rFont val="Times New Roman"/>
        <family val="1"/>
      </rPr>
      <t>ALL</t>
    </r>
    <r>
      <rPr>
        <sz val="12"/>
        <rFont val="Times New Roman"/>
        <family val="1"/>
      </rPr>
      <t xml:space="preserve"> Residential Units</t>
    </r>
  </si>
  <si>
    <t>Electric &amp; Elec. Stove</t>
  </si>
  <si>
    <t>Electric &amp; Gas Stove</t>
  </si>
  <si>
    <t>Other</t>
  </si>
  <si>
    <t>Gross Household Annual Income</t>
  </si>
  <si>
    <t>Current Lease End Date</t>
  </si>
  <si>
    <t>LIHTC/
Bond</t>
  </si>
  <si>
    <r>
      <t xml:space="preserve">Name of Tenant(s) 
</t>
    </r>
    <r>
      <rPr>
        <sz val="10"/>
        <rFont val="Times New Roman"/>
        <family val="1"/>
      </rPr>
      <t>or "Vacant" or if an employee unit enter "Exempt"</t>
    </r>
  </si>
  <si>
    <t>No. of Tax Credit Units</t>
  </si>
  <si>
    <t>No. of Vacant Units</t>
  </si>
  <si>
    <t>Studios</t>
  </si>
  <si>
    <t>1-Bdrms</t>
  </si>
  <si>
    <t>2-Bdrms</t>
  </si>
  <si>
    <t>3-Bdrms</t>
  </si>
  <si>
    <t>4-Bdrms</t>
  </si>
  <si>
    <t>5-Bdrms</t>
  </si>
  <si>
    <t>No. of Market Units</t>
  </si>
  <si>
    <t>Employee Unit</t>
  </si>
  <si>
    <t>No. of Employee Units</t>
  </si>
  <si>
    <t>Move-In or Vacancy Date</t>
  </si>
  <si>
    <t>Eff Date of Income Re-cert</t>
  </si>
  <si>
    <t>Rent Subsidy ($)</t>
  </si>
  <si>
    <t>Utility Allowance ($)</t>
  </si>
  <si>
    <t>Housing Costs (Gross Rents)</t>
  </si>
  <si>
    <t>Income Level %</t>
  </si>
  <si>
    <t>Please complete this form for each building in the project.  All columns must be completed.
This report is to be completed by the project owner or their agent.</t>
  </si>
  <si>
    <t>Total Housing Cost ($)
(20+21+22)</t>
  </si>
  <si>
    <t>Demographics</t>
  </si>
  <si>
    <t>Tenant Share of Rent ($)</t>
  </si>
  <si>
    <t>Please indicate utilities paid directly by Tenant (Yes, No, N/A)</t>
  </si>
  <si>
    <r>
      <t>4.</t>
    </r>
    <r>
      <rPr>
        <b/>
        <sz val="12"/>
        <rFont val="Times New Roman"/>
        <family val="1"/>
      </rPr>
      <t xml:space="preserve"> L.P. Name: </t>
    </r>
    <r>
      <rPr>
        <sz val="12"/>
        <rFont val="Times New Roman"/>
        <family val="1"/>
      </rPr>
      <t xml:space="preserve">    </t>
    </r>
  </si>
  <si>
    <r>
      <t>5.</t>
    </r>
    <r>
      <rPr>
        <b/>
        <sz val="12"/>
        <rFont val="Times New Roman"/>
        <family val="1"/>
      </rPr>
      <t xml:space="preserve">  Project Name:</t>
    </r>
  </si>
  <si>
    <r>
      <t>6.</t>
    </r>
    <r>
      <rPr>
        <b/>
        <sz val="12"/>
        <rFont val="Times New Roman"/>
        <family val="1"/>
      </rPr>
      <t xml:space="preserve">  Building Address: </t>
    </r>
  </si>
  <si>
    <t>Household Information</t>
  </si>
  <si>
    <t>Year 20__</t>
  </si>
  <si>
    <t>Unit Information</t>
  </si>
  <si>
    <t>No. of BRs</t>
  </si>
  <si>
    <r>
      <t xml:space="preserve"> </t>
    </r>
    <r>
      <rPr>
        <b/>
        <sz val="12"/>
        <color indexed="9"/>
        <rFont val="Times New Roman"/>
        <family val="1"/>
      </rPr>
      <t xml:space="preserve">   Unit Designation Information</t>
    </r>
  </si>
  <si>
    <t>Heating Gas</t>
  </si>
  <si>
    <t>Heating Elec</t>
  </si>
  <si>
    <t>Water</t>
  </si>
  <si>
    <t>Water Heating - Gas</t>
  </si>
  <si>
    <t>Water Heating - Electric</t>
  </si>
  <si>
    <t>Sewer</t>
  </si>
  <si>
    <t>Trash</t>
  </si>
  <si>
    <t xml:space="preserve">   ALL pages of a rent roll must  include this certification</t>
  </si>
  <si>
    <t>Date:</t>
  </si>
  <si>
    <t xml:space="preserve">Owner / Managers's Name ( Printed): </t>
  </si>
  <si>
    <t>Signature:</t>
  </si>
  <si>
    <t xml:space="preserve">CERTIFIED AFFORDABLE HOUSING RENT ROLL   </t>
  </si>
  <si>
    <t>(As of December 31, 20____)</t>
  </si>
  <si>
    <t>No. of Housing Units</t>
  </si>
  <si>
    <t>Very Low</t>
  </si>
  <si>
    <t>Low</t>
  </si>
  <si>
    <t>Unrestricted</t>
  </si>
  <si>
    <t>Gross Rent</t>
  </si>
  <si>
    <t>Utility Allowance</t>
  </si>
  <si>
    <t>Household Size</t>
  </si>
  <si>
    <t>Project Name:</t>
  </si>
  <si>
    <t xml:space="preserve"> Building Address: </t>
  </si>
  <si>
    <t xml:space="preserve">Very Low </t>
  </si>
  <si>
    <t>TOTAL Lower Income</t>
  </si>
  <si>
    <t>Moderate</t>
  </si>
  <si>
    <t>TOTAL ALL</t>
  </si>
  <si>
    <t>No.</t>
  </si>
  <si>
    <t>%</t>
  </si>
  <si>
    <t>San Diego County</t>
  </si>
  <si>
    <t>AREA MEDIAN INCOME (AMI):</t>
  </si>
  <si>
    <t>effective May 9, 2024</t>
  </si>
  <si>
    <t>Source:  https://www.hcd.ca.gov/grants-and-funding/income-limits/state-and-federal-income-rent-and-loan-value-limits</t>
  </si>
  <si>
    <t>Max Monthly Income</t>
  </si>
  <si>
    <t>Ext Low</t>
  </si>
  <si>
    <t>Affordable Housing Costs</t>
  </si>
  <si>
    <t>Unit Size</t>
  </si>
  <si>
    <t>30% AMI
(Extremely Low)</t>
  </si>
  <si>
    <t>50% AMI
(Very Low)</t>
  </si>
  <si>
    <t>60% AMI
(Low)</t>
  </si>
  <si>
    <t>110% AMI
(Moderate)</t>
  </si>
  <si>
    <t>Studio</t>
  </si>
  <si>
    <t>1-Bedroom</t>
  </si>
  <si>
    <t>2-Bedroom</t>
  </si>
  <si>
    <t>3-Bedroom</t>
  </si>
  <si>
    <t>4-Bedroom</t>
  </si>
  <si>
    <t>5-Bedroom</t>
  </si>
  <si>
    <t>RENT</t>
  </si>
  <si>
    <t>Income</t>
  </si>
  <si>
    <t xml:space="preserve">2. Use Utility Allowance Tab to enter figures here </t>
  </si>
  <si>
    <r>
      <rPr>
        <sz val="12"/>
        <rFont val="Times New Roman"/>
        <family val="1"/>
      </rPr>
      <t>3.</t>
    </r>
    <r>
      <rPr>
        <b/>
        <sz val="12"/>
        <rFont val="Times New Roman"/>
        <family val="1"/>
      </rPr>
      <t xml:space="preserve"> Placed in Service Date:</t>
    </r>
  </si>
  <si>
    <t>ENERGY EFFICIENCY Utility Allowance Schedule - Housing Authority of County of San Diego</t>
  </si>
  <si>
    <t xml:space="preserve"> Utility Allowance Schedule - Oceanside</t>
  </si>
  <si>
    <t>\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</si>
</sst>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71" formatCode="_([$$-409]* #,##0_);_([$$-409]* \(#,##0\);_([$$-409]* &quot;-&quot;_);_(@_)"/>
    <numFmt numFmtId="173" formatCode="yyyy\-mm\-dd;@"/>
    <numFmt numFmtId="175" formatCode="_(&quot;$&quot;* #,##0_);_(&quot;$&quot;* \(#,##0\);_(&quot;$&quot;* &quot;-&quot;??_);_(@_)"/>
  </numFmts>
  <fonts count="43" x14ac:knownFonts="1">
    <font>
      <sz val="10"/>
      <name val="Arial"/>
    </font>
    <font>
      <sz val="10"/>
      <name val="Arial"/>
    </font>
    <font>
      <sz val="11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b/>
      <i/>
      <u/>
      <sz val="1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u/>
      <sz val="12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b/>
      <u/>
      <sz val="16"/>
      <name val="Times New Roman"/>
      <family val="1"/>
    </font>
    <font>
      <sz val="18"/>
      <name val="Times New Roman"/>
      <family val="1"/>
    </font>
    <font>
      <b/>
      <sz val="11.5"/>
      <name val="Times New Roman"/>
      <family val="1"/>
    </font>
    <font>
      <b/>
      <u/>
      <sz val="12"/>
      <name val="Times New Roman"/>
      <family val="1"/>
    </font>
    <font>
      <b/>
      <i/>
      <u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sz val="12"/>
      <color indexed="9"/>
      <name val="Times New Roman"/>
      <family val="1"/>
    </font>
    <font>
      <b/>
      <sz val="18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9"/>
      <color theme="1"/>
      <name val="Arial"/>
      <family val="2"/>
    </font>
    <font>
      <b/>
      <u/>
      <sz val="12"/>
      <color theme="10"/>
      <name val="Times New Roman"/>
      <family val="1"/>
    </font>
    <font>
      <b/>
      <sz val="12"/>
      <color theme="0"/>
      <name val="Times New Roman"/>
      <family val="1"/>
    </font>
    <font>
      <sz val="12"/>
      <color theme="0"/>
      <name val="Times New Roman"/>
      <family val="1"/>
    </font>
    <font>
      <u/>
      <sz val="9"/>
      <color theme="10"/>
      <name val="Arial"/>
      <family val="2"/>
    </font>
    <font>
      <b/>
      <u/>
      <sz val="12"/>
      <color theme="10"/>
      <name val="Arial"/>
      <family val="2"/>
    </font>
    <font>
      <b/>
      <u/>
      <sz val="16"/>
      <color theme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/>
        <bgColor indexed="64"/>
      </patternFill>
    </fill>
  </fills>
  <borders count="45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3" tint="0.89999084444715716"/>
      </right>
      <top style="medium">
        <color theme="3"/>
      </top>
      <bottom/>
      <diagonal/>
    </border>
    <border>
      <left style="thin">
        <color theme="3" tint="0.89999084444715716"/>
      </left>
      <right style="thin">
        <color theme="3" tint="0.89999084444715716"/>
      </right>
      <top style="medium">
        <color theme="3"/>
      </top>
      <bottom/>
      <diagonal/>
    </border>
    <border>
      <left style="thin">
        <color theme="3" tint="0.89999084444715716"/>
      </left>
      <right style="medium">
        <color indexed="64"/>
      </right>
      <top style="medium">
        <color theme="3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theme="3"/>
      </bottom>
      <diagonal/>
    </border>
    <border>
      <left/>
      <right/>
      <top style="medium">
        <color indexed="64"/>
      </top>
      <bottom style="medium">
        <color theme="3"/>
      </bottom>
      <diagonal/>
    </border>
    <border>
      <left/>
      <right style="medium">
        <color indexed="64"/>
      </right>
      <top style="medium">
        <color indexed="64"/>
      </top>
      <bottom style="medium">
        <color theme="3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9" fillId="0" borderId="0" applyNumberFormat="0" applyFill="0" applyBorder="0" applyAlignment="0" applyProtection="0"/>
  </cellStyleXfs>
  <cellXfs count="215">
    <xf numFmtId="0" fontId="0" fillId="0" borderId="0" xfId="0"/>
    <xf numFmtId="0" fontId="2" fillId="0" borderId="0" xfId="0" applyFont="1"/>
    <xf numFmtId="0" fontId="2" fillId="0" borderId="0" xfId="0" applyFont="1" applyFill="1" applyBorder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3" fillId="0" borderId="0" xfId="0" applyFont="1"/>
    <xf numFmtId="0" fontId="14" fillId="0" borderId="0" xfId="0" applyFont="1"/>
    <xf numFmtId="0" fontId="13" fillId="0" borderId="0" xfId="0" applyFont="1"/>
    <xf numFmtId="0" fontId="2" fillId="2" borderId="0" xfId="0" applyFont="1" applyFill="1" applyBorder="1"/>
    <xf numFmtId="0" fontId="10" fillId="0" borderId="0" xfId="0" applyFont="1"/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12" fillId="0" borderId="0" xfId="0" applyFont="1"/>
    <xf numFmtId="0" fontId="2" fillId="0" borderId="0" xfId="0" applyFont="1" applyAlignment="1">
      <alignment horizontal="center" vertical="center"/>
    </xf>
    <xf numFmtId="0" fontId="3" fillId="2" borderId="0" xfId="0" applyFont="1" applyFill="1" applyBorder="1" applyAlignment="1">
      <alignment horizontal="left" vertical="center" indent="2"/>
    </xf>
    <xf numFmtId="171" fontId="2" fillId="0" borderId="1" xfId="2" applyNumberFormat="1" applyFont="1" applyBorder="1" applyAlignment="1" applyProtection="1">
      <alignment vertical="center"/>
      <protection locked="0"/>
    </xf>
    <xf numFmtId="44" fontId="2" fillId="3" borderId="1" xfId="2" applyFont="1" applyFill="1" applyBorder="1" applyAlignment="1" applyProtection="1">
      <alignment horizontal="right" vertical="center"/>
    </xf>
    <xf numFmtId="0" fontId="1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14" fillId="0" borderId="0" xfId="0" applyFont="1" applyBorder="1" applyAlignment="1" applyProtection="1">
      <alignment horizontal="left" vertical="top"/>
      <protection locked="0"/>
    </xf>
    <xf numFmtId="9" fontId="2" fillId="0" borderId="1" xfId="2" applyNumberFormat="1" applyFont="1" applyBorder="1" applyAlignment="1" applyProtection="1">
      <alignment horizontal="center" vertical="center"/>
      <protection locked="0"/>
    </xf>
    <xf numFmtId="49" fontId="2" fillId="0" borderId="0" xfId="0" applyNumberFormat="1" applyFont="1" applyAlignment="1">
      <alignment horizontal="center" vertical="center"/>
    </xf>
    <xf numFmtId="173" fontId="2" fillId="0" borderId="1" xfId="0" applyNumberFormat="1" applyFont="1" applyBorder="1" applyAlignment="1" applyProtection="1">
      <alignment horizontal="center" vertical="center"/>
      <protection locked="0"/>
    </xf>
    <xf numFmtId="175" fontId="2" fillId="0" borderId="1" xfId="2" applyNumberFormat="1" applyFont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 applyProtection="1">
      <alignment horizontal="center" vertical="center"/>
      <protection locked="0"/>
    </xf>
    <xf numFmtId="0" fontId="31" fillId="0" borderId="2" xfId="0" quotePrefix="1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3" fillId="3" borderId="3" xfId="0" applyFont="1" applyFill="1" applyBorder="1" applyAlignment="1">
      <alignment horizontal="center"/>
    </xf>
    <xf numFmtId="0" fontId="10" fillId="0" borderId="4" xfId="0" applyFont="1" applyFill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left"/>
    </xf>
    <xf numFmtId="0" fontId="3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center" vertical="center"/>
    </xf>
    <xf numFmtId="0" fontId="10" fillId="4" borderId="3" xfId="0" applyFont="1" applyFill="1" applyBorder="1" applyAlignment="1" applyProtection="1">
      <alignment horizontal="center"/>
    </xf>
    <xf numFmtId="0" fontId="10" fillId="4" borderId="3" xfId="0" applyFont="1" applyFill="1" applyBorder="1" applyAlignment="1" applyProtection="1">
      <alignment horizontal="center" vertical="center"/>
    </xf>
    <xf numFmtId="0" fontId="10" fillId="4" borderId="5" xfId="0" applyFont="1" applyFill="1" applyBorder="1" applyAlignment="1" applyProtection="1">
      <alignment horizontal="center" vertical="center"/>
    </xf>
    <xf numFmtId="0" fontId="10" fillId="4" borderId="6" xfId="0" applyFont="1" applyFill="1" applyBorder="1" applyAlignment="1" applyProtection="1">
      <alignment horizontal="center"/>
    </xf>
    <xf numFmtId="49" fontId="10" fillId="4" borderId="6" xfId="0" applyNumberFormat="1" applyFont="1" applyFill="1" applyBorder="1" applyAlignment="1" applyProtection="1">
      <alignment horizontal="center" vertical="center"/>
    </xf>
    <xf numFmtId="0" fontId="17" fillId="4" borderId="7" xfId="0" applyFont="1" applyFill="1" applyBorder="1" applyAlignment="1" applyProtection="1">
      <alignment horizontal="center" vertical="center" wrapText="1"/>
    </xf>
    <xf numFmtId="0" fontId="10" fillId="4" borderId="2" xfId="0" applyFont="1" applyFill="1" applyBorder="1" applyAlignment="1" applyProtection="1">
      <alignment horizontal="center" vertical="center"/>
    </xf>
    <xf numFmtId="0" fontId="17" fillId="4" borderId="8" xfId="0" applyFont="1" applyFill="1" applyBorder="1" applyAlignment="1" applyProtection="1">
      <alignment horizontal="center" vertical="center"/>
    </xf>
    <xf numFmtId="0" fontId="10" fillId="4" borderId="8" xfId="0" applyFont="1" applyFill="1" applyBorder="1" applyAlignment="1" applyProtection="1">
      <alignment horizontal="center" vertical="center"/>
    </xf>
    <xf numFmtId="0" fontId="10" fillId="4" borderId="8" xfId="0" applyFont="1" applyFill="1" applyBorder="1" applyAlignment="1" applyProtection="1">
      <alignment horizontal="center" vertical="center" wrapText="1"/>
    </xf>
    <xf numFmtId="0" fontId="6" fillId="0" borderId="0" xfId="0" applyFont="1" applyBorder="1" applyProtection="1"/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 vertical="top"/>
    </xf>
    <xf numFmtId="49" fontId="6" fillId="0" borderId="0" xfId="0" applyNumberFormat="1" applyFont="1" applyBorder="1" applyAlignment="1" applyProtection="1">
      <alignment horizontal="center" vertical="center"/>
    </xf>
    <xf numFmtId="0" fontId="6" fillId="0" borderId="0" xfId="0" applyFont="1" applyProtection="1"/>
    <xf numFmtId="0" fontId="6" fillId="0" borderId="0" xfId="0" applyFont="1" applyFill="1" applyBorder="1" applyProtection="1"/>
    <xf numFmtId="0" fontId="14" fillId="0" borderId="0" xfId="0" applyFont="1" applyAlignment="1" applyProtection="1">
      <alignment vertical="center"/>
    </xf>
    <xf numFmtId="0" fontId="15" fillId="0" borderId="0" xfId="0" applyFont="1" applyBorder="1" applyAlignment="1" applyProtection="1"/>
    <xf numFmtId="0" fontId="13" fillId="0" borderId="0" xfId="0" applyFont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left" vertical="center" indent="2"/>
    </xf>
    <xf numFmtId="0" fontId="14" fillId="2" borderId="0" xfId="0" applyFont="1" applyFill="1" applyBorder="1" applyProtection="1"/>
    <xf numFmtId="0" fontId="14" fillId="0" borderId="0" xfId="0" applyFont="1" applyBorder="1" applyAlignment="1" applyProtection="1">
      <alignment horizontal="center" vertical="center"/>
    </xf>
    <xf numFmtId="0" fontId="2" fillId="2" borderId="0" xfId="0" applyFont="1" applyFill="1" applyBorder="1" applyProtection="1"/>
    <xf numFmtId="0" fontId="6" fillId="2" borderId="0" xfId="0" applyFont="1" applyFill="1" applyBorder="1" applyProtection="1"/>
    <xf numFmtId="0" fontId="9" fillId="0" borderId="0" xfId="0" applyFont="1" applyBorder="1" applyProtection="1"/>
    <xf numFmtId="0" fontId="9" fillId="0" borderId="0" xfId="0" applyFont="1" applyBorder="1" applyProtection="1">
      <protection locked="0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top"/>
    </xf>
    <xf numFmtId="0" fontId="2" fillId="0" borderId="0" xfId="0" applyFont="1" applyBorder="1" applyProtection="1"/>
    <xf numFmtId="0" fontId="10" fillId="2" borderId="0" xfId="0" applyFont="1" applyFill="1" applyBorder="1" applyAlignment="1" applyProtection="1">
      <alignment horizontal="left"/>
    </xf>
    <xf numFmtId="0" fontId="11" fillId="2" borderId="0" xfId="0" applyFont="1" applyFill="1" applyBorder="1" applyAlignment="1" applyProtection="1">
      <alignment horizontal="center"/>
    </xf>
    <xf numFmtId="0" fontId="2" fillId="0" borderId="0" xfId="0" applyFont="1" applyBorder="1"/>
    <xf numFmtId="0" fontId="3" fillId="2" borderId="0" xfId="0" applyFont="1" applyFill="1" applyBorder="1" applyAlignment="1" applyProtection="1">
      <alignment vertical="top"/>
    </xf>
    <xf numFmtId="0" fontId="3" fillId="2" borderId="0" xfId="0" applyFont="1" applyFill="1" applyBorder="1" applyAlignment="1" applyProtection="1">
      <alignment horizontal="center" vertical="top"/>
    </xf>
    <xf numFmtId="0" fontId="3" fillId="0" borderId="0" xfId="0" applyFont="1" applyBorder="1" applyAlignment="1" applyProtection="1">
      <alignment horizontal="left"/>
    </xf>
    <xf numFmtId="0" fontId="12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Protection="1"/>
    <xf numFmtId="0" fontId="3" fillId="0" borderId="0" xfId="0" applyFont="1" applyBorder="1" applyAlignment="1" applyProtection="1">
      <alignment horizontal="left" indent="2"/>
    </xf>
    <xf numFmtId="0" fontId="14" fillId="0" borderId="0" xfId="0" applyFont="1" applyBorder="1" applyAlignment="1">
      <alignment horizontal="left" vertical="top"/>
    </xf>
    <xf numFmtId="0" fontId="14" fillId="0" borderId="0" xfId="0" applyFont="1" applyBorder="1" applyProtection="1"/>
    <xf numFmtId="0" fontId="3" fillId="0" borderId="9" xfId="0" applyFont="1" applyBorder="1" applyProtection="1"/>
    <xf numFmtId="0" fontId="14" fillId="0" borderId="0" xfId="0" applyFont="1" applyBorder="1" applyAlignment="1" applyProtection="1">
      <alignment horizontal="left" vertical="top"/>
    </xf>
    <xf numFmtId="49" fontId="14" fillId="0" borderId="0" xfId="0" applyNumberFormat="1" applyFont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right" vertical="center"/>
    </xf>
    <xf numFmtId="0" fontId="19" fillId="0" borderId="0" xfId="0" applyFont="1" applyBorder="1" applyAlignment="1" applyProtection="1">
      <alignment wrapText="1"/>
    </xf>
    <xf numFmtId="49" fontId="2" fillId="0" borderId="0" xfId="0" applyNumberFormat="1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19" fillId="0" borderId="10" xfId="0" applyFont="1" applyBorder="1" applyAlignment="1" applyProtection="1">
      <alignment wrapText="1"/>
    </xf>
    <xf numFmtId="0" fontId="2" fillId="0" borderId="10" xfId="0" applyFont="1" applyBorder="1" applyProtection="1"/>
    <xf numFmtId="49" fontId="2" fillId="0" borderId="10" xfId="0" applyNumberFormat="1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vertical="center"/>
    </xf>
    <xf numFmtId="0" fontId="2" fillId="0" borderId="10" xfId="0" applyFont="1" applyFill="1" applyBorder="1" applyProtection="1"/>
    <xf numFmtId="0" fontId="16" fillId="0" borderId="0" xfId="0" applyFont="1" applyFill="1" applyAlignment="1">
      <alignment vertical="center"/>
    </xf>
    <xf numFmtId="0" fontId="12" fillId="0" borderId="0" xfId="0" applyFont="1" applyBorder="1" applyAlignment="1" applyProtection="1">
      <alignment horizontal="left"/>
    </xf>
    <xf numFmtId="0" fontId="3" fillId="0" borderId="0" xfId="0" applyFont="1" applyBorder="1" applyProtection="1"/>
    <xf numFmtId="0" fontId="23" fillId="0" borderId="0" xfId="0" applyFont="1" applyFill="1" applyBorder="1" applyAlignment="1">
      <alignment vertical="center"/>
    </xf>
    <xf numFmtId="0" fontId="10" fillId="0" borderId="2" xfId="0" applyFont="1" applyFill="1" applyBorder="1" applyAlignment="1" applyProtection="1">
      <alignment horizontal="left"/>
      <protection locked="0"/>
    </xf>
    <xf numFmtId="175" fontId="27" fillId="5" borderId="2" xfId="2" applyNumberFormat="1" applyFont="1" applyFill="1" applyBorder="1" applyAlignment="1" applyProtection="1">
      <alignment horizontal="center" vertical="center" wrapText="1"/>
      <protection locked="0"/>
    </xf>
    <xf numFmtId="175" fontId="27" fillId="5" borderId="11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left"/>
    </xf>
    <xf numFmtId="0" fontId="8" fillId="2" borderId="0" xfId="0" applyFont="1" applyFill="1" applyBorder="1" applyAlignment="1" applyProtection="1">
      <alignment horizontal="left" vertical="center"/>
    </xf>
    <xf numFmtId="0" fontId="8" fillId="0" borderId="0" xfId="0" applyFont="1" applyBorder="1" applyProtection="1"/>
    <xf numFmtId="0" fontId="8" fillId="2" borderId="0" xfId="0" applyFont="1" applyFill="1" applyBorder="1" applyAlignment="1" applyProtection="1">
      <alignment horizontal="center" vertical="center"/>
    </xf>
    <xf numFmtId="0" fontId="8" fillId="0" borderId="0" xfId="0" applyFont="1" applyProtection="1"/>
    <xf numFmtId="0" fontId="24" fillId="0" borderId="0" xfId="0" applyFont="1" applyAlignment="1" applyProtection="1">
      <alignment horizontal="center"/>
    </xf>
    <xf numFmtId="0" fontId="8" fillId="0" borderId="0" xfId="0" applyFont="1" applyBorder="1" applyAlignment="1" applyProtection="1">
      <alignment horizontal="left" vertical="top"/>
    </xf>
    <xf numFmtId="0" fontId="8" fillId="0" borderId="0" xfId="0" applyFont="1" applyBorder="1" applyAlignment="1" applyProtection="1">
      <alignment horizontal="center" vertical="center"/>
    </xf>
    <xf numFmtId="0" fontId="32" fillId="0" borderId="0" xfId="0" applyFont="1" applyBorder="1" applyAlignment="1" applyProtection="1">
      <alignment horizontal="center"/>
    </xf>
    <xf numFmtId="0" fontId="24" fillId="4" borderId="9" xfId="0" applyFont="1" applyFill="1" applyBorder="1" applyAlignment="1" applyProtection="1">
      <alignment horizontal="center" vertical="center" wrapText="1"/>
    </xf>
    <xf numFmtId="0" fontId="24" fillId="4" borderId="0" xfId="0" applyFont="1" applyFill="1" applyBorder="1" applyAlignment="1" applyProtection="1">
      <alignment horizontal="center" vertical="center" wrapText="1"/>
    </xf>
    <xf numFmtId="0" fontId="24" fillId="4" borderId="12" xfId="0" applyFont="1" applyFill="1" applyBorder="1" applyAlignment="1" applyProtection="1">
      <alignment horizontal="center" vertical="center"/>
    </xf>
    <xf numFmtId="0" fontId="33" fillId="6" borderId="3" xfId="0" applyFont="1" applyFill="1" applyBorder="1" applyAlignment="1" applyProtection="1">
      <alignment horizontal="center" vertical="center" wrapText="1"/>
    </xf>
    <xf numFmtId="0" fontId="33" fillId="6" borderId="2" xfId="0" applyFont="1" applyFill="1" applyBorder="1" applyAlignment="1" applyProtection="1">
      <alignment horizontal="center" vertical="center" wrapText="1"/>
    </xf>
    <xf numFmtId="0" fontId="32" fillId="0" borderId="9" xfId="0" applyFont="1" applyBorder="1" applyAlignment="1" applyProtection="1">
      <alignment horizontal="center"/>
    </xf>
    <xf numFmtId="0" fontId="32" fillId="0" borderId="12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center"/>
    </xf>
    <xf numFmtId="164" fontId="8" fillId="0" borderId="2" xfId="2" applyNumberFormat="1" applyFont="1" applyBorder="1" applyProtection="1"/>
    <xf numFmtId="0" fontId="8" fillId="0" borderId="0" xfId="0" applyFont="1" applyAlignment="1" applyProtection="1">
      <alignment horizontal="center"/>
    </xf>
    <xf numFmtId="0" fontId="32" fillId="0" borderId="9" xfId="0" applyFont="1" applyFill="1" applyBorder="1" applyAlignment="1" applyProtection="1">
      <alignment horizontal="center"/>
    </xf>
    <xf numFmtId="0" fontId="32" fillId="0" borderId="13" xfId="0" applyFont="1" applyBorder="1" applyAlignment="1" applyProtection="1">
      <alignment horizontal="center"/>
    </xf>
    <xf numFmtId="0" fontId="32" fillId="0" borderId="14" xfId="0" applyFont="1" applyBorder="1" applyAlignment="1" applyProtection="1">
      <alignment horizontal="center"/>
    </xf>
    <xf numFmtId="0" fontId="32" fillId="0" borderId="15" xfId="0" applyFont="1" applyBorder="1" applyAlignment="1" applyProtection="1">
      <alignment horizontal="center"/>
    </xf>
    <xf numFmtId="0" fontId="34" fillId="0" borderId="8" xfId="0" applyFont="1" applyBorder="1" applyAlignment="1" applyProtection="1">
      <alignment horizontal="center"/>
    </xf>
    <xf numFmtId="0" fontId="34" fillId="0" borderId="10" xfId="0" applyFont="1" applyBorder="1" applyAlignment="1" applyProtection="1">
      <alignment horizontal="center"/>
    </xf>
    <xf numFmtId="0" fontId="34" fillId="0" borderId="16" xfId="0" applyFont="1" applyBorder="1" applyAlignment="1" applyProtection="1">
      <alignment horizontal="center"/>
    </xf>
    <xf numFmtId="0" fontId="34" fillId="0" borderId="0" xfId="0" applyFont="1" applyBorder="1" applyAlignment="1" applyProtection="1">
      <alignment horizontal="center"/>
    </xf>
    <xf numFmtId="0" fontId="24" fillId="0" borderId="0" xfId="0" applyFont="1" applyProtection="1"/>
    <xf numFmtId="0" fontId="35" fillId="0" borderId="0" xfId="0" applyFont="1" applyAlignment="1" applyProtection="1">
      <alignment horizontal="center"/>
    </xf>
    <xf numFmtId="0" fontId="0" fillId="0" borderId="0" xfId="0" applyProtection="1"/>
    <xf numFmtId="0" fontId="30" fillId="3" borderId="39" xfId="0" applyFont="1" applyFill="1" applyBorder="1" applyAlignment="1" applyProtection="1">
      <alignment horizontal="center" wrapText="1"/>
    </xf>
    <xf numFmtId="0" fontId="30" fillId="3" borderId="40" xfId="0" applyFont="1" applyFill="1" applyBorder="1" applyAlignment="1" applyProtection="1">
      <alignment horizontal="center" wrapText="1"/>
    </xf>
    <xf numFmtId="0" fontId="30" fillId="3" borderId="41" xfId="0" applyFont="1" applyFill="1" applyBorder="1" applyAlignment="1" applyProtection="1">
      <alignment horizontal="center" wrapText="1"/>
    </xf>
    <xf numFmtId="0" fontId="0" fillId="7" borderId="17" xfId="0" applyFill="1" applyBorder="1" applyAlignment="1" applyProtection="1">
      <alignment horizontal="center" vertical="center"/>
    </xf>
    <xf numFmtId="164" fontId="0" fillId="0" borderId="18" xfId="1" applyNumberFormat="1" applyFont="1" applyBorder="1" applyAlignment="1" applyProtection="1">
      <alignment horizontal="center" vertical="center"/>
    </xf>
    <xf numFmtId="175" fontId="30" fillId="8" borderId="19" xfId="2" applyNumberFormat="1" applyFont="1" applyFill="1" applyBorder="1" applyAlignment="1" applyProtection="1">
      <alignment horizontal="center" vertical="center" wrapText="1"/>
    </xf>
    <xf numFmtId="164" fontId="0" fillId="0" borderId="18" xfId="0" applyNumberFormat="1" applyBorder="1" applyProtection="1"/>
    <xf numFmtId="164" fontId="0" fillId="0" borderId="20" xfId="1" applyNumberFormat="1" applyFont="1" applyBorder="1" applyAlignment="1" applyProtection="1">
      <alignment horizontal="center" vertical="center"/>
    </xf>
    <xf numFmtId="175" fontId="30" fillId="8" borderId="21" xfId="2" applyNumberFormat="1" applyFont="1" applyFill="1" applyBorder="1" applyAlignment="1" applyProtection="1">
      <alignment horizontal="center" vertical="center" wrapText="1"/>
    </xf>
    <xf numFmtId="164" fontId="0" fillId="0" borderId="20" xfId="0" applyNumberFormat="1" applyBorder="1" applyProtection="1"/>
    <xf numFmtId="0" fontId="32" fillId="0" borderId="0" xfId="0" applyFont="1" applyBorder="1" applyAlignment="1" applyProtection="1">
      <alignment horizontal="center"/>
      <protection locked="0"/>
    </xf>
    <xf numFmtId="0" fontId="25" fillId="0" borderId="0" xfId="0" applyFont="1" applyAlignment="1" applyProtection="1">
      <alignment horizontal="right"/>
    </xf>
    <xf numFmtId="0" fontId="26" fillId="0" borderId="0" xfId="0" applyFont="1" applyAlignment="1" applyProtection="1">
      <alignment horizontal="left" vertical="center" wrapText="1"/>
    </xf>
    <xf numFmtId="0" fontId="25" fillId="0" borderId="0" xfId="0" applyFont="1" applyProtection="1"/>
    <xf numFmtId="0" fontId="36" fillId="0" borderId="0" xfId="0" applyFont="1" applyAlignment="1" applyProtection="1">
      <alignment vertical="top" wrapText="1"/>
    </xf>
    <xf numFmtId="0" fontId="25" fillId="0" borderId="0" xfId="0" applyFont="1" applyAlignment="1" applyProtection="1">
      <alignment horizontal="left"/>
    </xf>
    <xf numFmtId="6" fontId="25" fillId="0" borderId="0" xfId="0" applyNumberFormat="1" applyFont="1" applyAlignment="1" applyProtection="1">
      <alignment horizontal="left"/>
      <protection hidden="1"/>
    </xf>
    <xf numFmtId="0" fontId="37" fillId="0" borderId="0" xfId="3" applyFont="1" applyBorder="1" applyAlignment="1">
      <alignment horizontal="left"/>
    </xf>
    <xf numFmtId="0" fontId="10" fillId="0" borderId="0" xfId="0" applyFont="1" applyFill="1" applyBorder="1" applyAlignment="1">
      <alignment vertical="center"/>
    </xf>
    <xf numFmtId="0" fontId="3" fillId="0" borderId="0" xfId="0" applyFont="1" applyBorder="1" applyAlignment="1" applyProtection="1">
      <alignment horizontal="left"/>
    </xf>
    <xf numFmtId="0" fontId="10" fillId="0" borderId="0" xfId="0" applyFont="1" applyBorder="1" applyAlignment="1" applyProtection="1">
      <alignment horizontal="left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10" fillId="4" borderId="31" xfId="0" applyFont="1" applyFill="1" applyBorder="1" applyAlignment="1" applyProtection="1">
      <alignment horizontal="center" vertical="center" wrapText="1"/>
    </xf>
    <xf numFmtId="0" fontId="10" fillId="4" borderId="3" xfId="0" applyFont="1" applyFill="1" applyBorder="1" applyAlignment="1" applyProtection="1">
      <alignment horizontal="center" vertical="center" wrapText="1"/>
    </xf>
    <xf numFmtId="0" fontId="38" fillId="9" borderId="25" xfId="0" applyFont="1" applyFill="1" applyBorder="1" applyAlignment="1" applyProtection="1">
      <alignment horizontal="center"/>
    </xf>
    <xf numFmtId="0" fontId="38" fillId="9" borderId="26" xfId="0" applyFont="1" applyFill="1" applyBorder="1" applyAlignment="1" applyProtection="1">
      <alignment horizontal="center"/>
    </xf>
    <xf numFmtId="0" fontId="38" fillId="9" borderId="27" xfId="0" applyFont="1" applyFill="1" applyBorder="1" applyAlignment="1" applyProtection="1">
      <alignment horizontal="center"/>
    </xf>
    <xf numFmtId="49" fontId="17" fillId="4" borderId="31" xfId="0" applyNumberFormat="1" applyFont="1" applyFill="1" applyBorder="1" applyAlignment="1" applyProtection="1">
      <alignment horizontal="center" vertical="center" wrapText="1"/>
    </xf>
    <xf numFmtId="49" fontId="17" fillId="4" borderId="3" xfId="0" applyNumberFormat="1" applyFont="1" applyFill="1" applyBorder="1" applyAlignment="1" applyProtection="1">
      <alignment horizontal="center" vertical="center" wrapText="1"/>
    </xf>
    <xf numFmtId="0" fontId="17" fillId="4" borderId="7" xfId="0" applyFont="1" applyFill="1" applyBorder="1" applyAlignment="1" applyProtection="1">
      <alignment horizontal="center" vertical="center" wrapText="1"/>
    </xf>
    <xf numFmtId="0" fontId="17" fillId="4" borderId="3" xfId="0" applyFont="1" applyFill="1" applyBorder="1" applyAlignment="1" applyProtection="1">
      <alignment horizontal="center" vertical="center" wrapText="1"/>
    </xf>
    <xf numFmtId="0" fontId="17" fillId="4" borderId="31" xfId="0" applyFont="1" applyFill="1" applyBorder="1" applyAlignment="1" applyProtection="1">
      <alignment horizontal="center" vertical="center" wrapText="1"/>
    </xf>
    <xf numFmtId="0" fontId="21" fillId="4" borderId="31" xfId="0" applyFont="1" applyFill="1" applyBorder="1" applyAlignment="1" applyProtection="1">
      <alignment horizontal="center" vertical="center" wrapText="1"/>
    </xf>
    <xf numFmtId="0" fontId="21" fillId="4" borderId="34" xfId="0" applyFont="1" applyFill="1" applyBorder="1" applyAlignment="1" applyProtection="1">
      <alignment horizontal="center" vertical="center" wrapText="1"/>
    </xf>
    <xf numFmtId="0" fontId="39" fillId="9" borderId="26" xfId="0" applyFont="1" applyFill="1" applyBorder="1" applyAlignment="1" applyProtection="1">
      <alignment horizontal="center" vertical="center"/>
    </xf>
    <xf numFmtId="0" fontId="39" fillId="9" borderId="27" xfId="0" applyFont="1" applyFill="1" applyBorder="1" applyAlignment="1" applyProtection="1">
      <alignment horizontal="center" vertical="center"/>
    </xf>
    <xf numFmtId="0" fontId="17" fillId="4" borderId="8" xfId="0" applyFont="1" applyFill="1" applyBorder="1" applyAlignment="1" applyProtection="1">
      <alignment horizontal="center" vertical="center" wrapText="1"/>
    </xf>
    <xf numFmtId="0" fontId="10" fillId="4" borderId="32" xfId="0" applyFont="1" applyFill="1" applyBorder="1" applyAlignment="1" applyProtection="1">
      <alignment horizontal="center" vertical="center"/>
    </xf>
    <xf numFmtId="0" fontId="10" fillId="4" borderId="33" xfId="0" applyFont="1" applyFill="1" applyBorder="1" applyAlignment="1" applyProtection="1">
      <alignment horizontal="center" vertical="center"/>
    </xf>
    <xf numFmtId="0" fontId="10" fillId="4" borderId="31" xfId="0" applyFont="1" applyFill="1" applyBorder="1" applyAlignment="1" applyProtection="1">
      <alignment horizontal="center" vertical="center" textRotation="180" wrapText="1"/>
    </xf>
    <xf numFmtId="0" fontId="10" fillId="4" borderId="3" xfId="0" applyFont="1" applyFill="1" applyBorder="1" applyAlignment="1" applyProtection="1">
      <alignment horizontal="center" vertical="center" textRotation="180" wrapText="1"/>
    </xf>
    <xf numFmtId="0" fontId="17" fillId="4" borderId="3" xfId="0" applyFont="1" applyFill="1" applyBorder="1" applyAlignment="1" applyProtection="1">
      <alignment horizontal="center" vertical="center"/>
    </xf>
    <xf numFmtId="0" fontId="21" fillId="4" borderId="3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quotePrefix="1" applyFont="1" applyFill="1" applyBorder="1" applyAlignment="1" applyProtection="1">
      <alignment horizontal="left" indent="2"/>
    </xf>
    <xf numFmtId="0" fontId="3" fillId="0" borderId="0" xfId="0" applyFont="1" applyFill="1" applyBorder="1" applyAlignment="1" applyProtection="1">
      <alignment horizontal="left" indent="2"/>
    </xf>
    <xf numFmtId="0" fontId="21" fillId="4" borderId="29" xfId="0" applyFont="1" applyFill="1" applyBorder="1" applyAlignment="1" applyProtection="1">
      <alignment horizontal="center" vertical="center"/>
    </xf>
    <xf numFmtId="0" fontId="21" fillId="4" borderId="30" xfId="0" applyFont="1" applyFill="1" applyBorder="1" applyAlignment="1" applyProtection="1">
      <alignment horizontal="center" vertical="center"/>
    </xf>
    <xf numFmtId="0" fontId="13" fillId="0" borderId="2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14" fontId="6" fillId="0" borderId="10" xfId="0" applyNumberFormat="1" applyFont="1" applyBorder="1" applyAlignment="1" applyProtection="1">
      <alignment horizontal="center"/>
      <protection locked="0"/>
    </xf>
    <xf numFmtId="14" fontId="6" fillId="0" borderId="28" xfId="0" applyNumberFormat="1" applyFont="1" applyBorder="1" applyAlignment="1" applyProtection="1">
      <alignment horizontal="center"/>
      <protection locked="0"/>
    </xf>
    <xf numFmtId="0" fontId="15" fillId="0" borderId="10" xfId="0" applyFont="1" applyBorder="1" applyAlignment="1" applyProtection="1">
      <alignment horizontal="center" vertical="center"/>
      <protection locked="0"/>
    </xf>
    <xf numFmtId="49" fontId="15" fillId="0" borderId="10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left" vertical="center"/>
    </xf>
    <xf numFmtId="0" fontId="13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37" fillId="0" borderId="0" xfId="3" applyFont="1" applyFill="1" applyBorder="1" applyAlignment="1" applyProtection="1">
      <alignment horizontal="left" vertical="top" indent="2"/>
    </xf>
    <xf numFmtId="0" fontId="23" fillId="0" borderId="0" xfId="0" applyFont="1" applyFill="1" applyBorder="1" applyAlignment="1">
      <alignment horizontal="right" vertical="center"/>
    </xf>
    <xf numFmtId="0" fontId="23" fillId="0" borderId="0" xfId="0" applyFont="1" applyFill="1" applyBorder="1" applyAlignment="1">
      <alignment horizontal="left" vertical="center"/>
    </xf>
    <xf numFmtId="0" fontId="30" fillId="3" borderId="42" xfId="0" applyFont="1" applyFill="1" applyBorder="1" applyAlignment="1" applyProtection="1">
      <alignment horizontal="center" wrapText="1"/>
    </xf>
    <xf numFmtId="0" fontId="30" fillId="3" borderId="43" xfId="0" applyFont="1" applyFill="1" applyBorder="1" applyAlignment="1" applyProtection="1">
      <alignment horizontal="center" wrapText="1"/>
    </xf>
    <xf numFmtId="0" fontId="30" fillId="3" borderId="44" xfId="0" applyFont="1" applyFill="1" applyBorder="1" applyAlignment="1" applyProtection="1">
      <alignment horizontal="center" wrapText="1"/>
    </xf>
    <xf numFmtId="0" fontId="28" fillId="6" borderId="36" xfId="0" applyFont="1" applyFill="1" applyBorder="1" applyAlignment="1" applyProtection="1">
      <alignment horizontal="center"/>
    </xf>
    <xf numFmtId="0" fontId="28" fillId="6" borderId="37" xfId="0" applyFont="1" applyFill="1" applyBorder="1" applyAlignment="1" applyProtection="1">
      <alignment horizontal="center"/>
    </xf>
    <xf numFmtId="0" fontId="28" fillId="6" borderId="38" xfId="0" applyFont="1" applyFill="1" applyBorder="1" applyAlignment="1" applyProtection="1">
      <alignment horizontal="center"/>
    </xf>
    <xf numFmtId="0" fontId="30" fillId="3" borderId="8" xfId="0" applyFont="1" applyFill="1" applyBorder="1" applyAlignment="1" applyProtection="1">
      <alignment horizontal="center" vertical="center" wrapText="1"/>
    </xf>
    <xf numFmtId="0" fontId="30" fillId="3" borderId="7" xfId="0" applyFont="1" applyFill="1" applyBorder="1" applyAlignment="1" applyProtection="1">
      <alignment horizontal="center" vertical="center" wrapText="1"/>
    </xf>
    <xf numFmtId="0" fontId="25" fillId="0" borderId="0" xfId="0" applyFont="1" applyAlignment="1" applyProtection="1">
      <alignment horizontal="left" vertical="center" wrapText="1"/>
    </xf>
    <xf numFmtId="0" fontId="25" fillId="0" borderId="0" xfId="0" quotePrefix="1" applyFont="1" applyAlignment="1" applyProtection="1">
      <alignment horizontal="left"/>
    </xf>
    <xf numFmtId="0" fontId="33" fillId="6" borderId="7" xfId="0" applyFont="1" applyFill="1" applyBorder="1" applyAlignment="1" applyProtection="1">
      <alignment horizontal="center" vertical="center" wrapText="1"/>
    </xf>
    <xf numFmtId="0" fontId="33" fillId="6" borderId="35" xfId="0" applyFont="1" applyFill="1" applyBorder="1" applyAlignment="1" applyProtection="1">
      <alignment horizontal="center" vertical="center" wrapText="1"/>
    </xf>
    <xf numFmtId="0" fontId="33" fillId="6" borderId="5" xfId="0" applyFont="1" applyFill="1" applyBorder="1" applyAlignment="1" applyProtection="1">
      <alignment horizontal="center" vertical="center" wrapText="1"/>
    </xf>
    <xf numFmtId="0" fontId="25" fillId="0" borderId="0" xfId="0" applyFont="1" applyAlignment="1" applyProtection="1">
      <alignment horizontal="left"/>
    </xf>
    <xf numFmtId="0" fontId="40" fillId="0" borderId="0" xfId="3" applyFont="1" applyBorder="1" applyAlignment="1" applyProtection="1">
      <alignment horizontal="left" vertical="top" wrapText="1"/>
    </xf>
    <xf numFmtId="0" fontId="33" fillId="6" borderId="31" xfId="0" applyFont="1" applyFill="1" applyBorder="1" applyAlignment="1" applyProtection="1">
      <alignment horizontal="center" vertical="center" wrapText="1"/>
    </xf>
    <xf numFmtId="0" fontId="33" fillId="6" borderId="3" xfId="0" applyFont="1" applyFill="1" applyBorder="1" applyAlignment="1" applyProtection="1">
      <alignment horizontal="center" vertical="center" wrapText="1"/>
    </xf>
    <xf numFmtId="0" fontId="24" fillId="0" borderId="0" xfId="0" applyFont="1" applyBorder="1" applyAlignment="1" applyProtection="1">
      <alignment horizontal="left"/>
    </xf>
    <xf numFmtId="0" fontId="8" fillId="0" borderId="0" xfId="0" applyFont="1" applyBorder="1" applyAlignment="1" applyProtection="1">
      <alignment horizontal="left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41" fillId="0" borderId="0" xfId="3" applyFont="1" applyAlignment="1">
      <alignment horizontal="center"/>
    </xf>
    <xf numFmtId="0" fontId="41" fillId="0" borderId="0" xfId="3" applyFont="1" applyAlignment="1"/>
    <xf numFmtId="0" fontId="42" fillId="0" borderId="0" xfId="3" applyFont="1" applyAlignment="1">
      <alignment horizont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hyperlink" Target="https://www.ci.oceanside.ca.us/home/showpublisheddocument/12658/638344432042230000" TargetMode="Externa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1</xdr:row>
      <xdr:rowOff>121920</xdr:rowOff>
    </xdr:from>
    <xdr:to>
      <xdr:col>10</xdr:col>
      <xdr:colOff>586707</xdr:colOff>
      <xdr:row>55</xdr:row>
      <xdr:rowOff>33602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BEBB504-0083-3C6B-6A46-22A961BBC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" y="320040"/>
          <a:ext cx="6636987" cy="89642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114300</xdr:rowOff>
    </xdr:from>
    <xdr:to>
      <xdr:col>10</xdr:col>
      <xdr:colOff>563880</xdr:colOff>
      <xdr:row>52</xdr:row>
      <xdr:rowOff>102373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811F0C-677D-46DE-9F5D-574818F3D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300" y="381000"/>
          <a:ext cx="6545580" cy="8537713"/>
        </a:xfrm>
        <a:prstGeom prst="rect">
          <a:avLst/>
        </a:prstGeom>
      </xdr:spPr>
    </xdr:pic>
    <xdr:clientData/>
  </xdr:twoCellAnchor>
  <xdr:twoCellAnchor editAs="oneCell">
    <xdr:from>
      <xdr:col>0</xdr:col>
      <xdr:colOff>91440</xdr:colOff>
      <xdr:row>54</xdr:row>
      <xdr:rowOff>22859</xdr:rowOff>
    </xdr:from>
    <xdr:to>
      <xdr:col>11</xdr:col>
      <xdr:colOff>15240</xdr:colOff>
      <xdr:row>101</xdr:row>
      <xdr:rowOff>14202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540327C-178D-1FB8-A7B0-76B40C23C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440" y="9174479"/>
          <a:ext cx="6629400" cy="78704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hcd.ca.gov/grants-and-funding/income-limits/state-and-federal-income-rent-and-loan-value-limits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andiegocounty.gov/content/dam/sdc/sdhcd/new-docs/Rental_assistance/EEUA_Utility_Allowance_Schedule_03-2024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ci.oceanside.ca.us/home/showpublisheddocument/12658/638344432042230000" TargetMode="External"/><Relationship Id="rId1" Type="http://schemas.openxmlformats.org/officeDocument/2006/relationships/hyperlink" Target="https://www.sandiegocounty.gov/content/dam/sdc/sdhcd/new-docs/Rental_assistance/EEUA_Utility_Allowance_Schedule_03-2024.pdf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DE3F8-BF0F-4DAD-B985-D6504ED825E0}">
  <dimension ref="A1:V37"/>
  <sheetViews>
    <sheetView showGridLines="0" zoomScale="80" zoomScaleNormal="80" workbookViewId="0">
      <selection activeCell="A13" sqref="A13:H14"/>
    </sheetView>
  </sheetViews>
  <sheetFormatPr defaultColWidth="12.5546875" defaultRowHeight="13.8" x14ac:dyDescent="0.25"/>
  <cols>
    <col min="1" max="1" width="15.6640625" style="1" customWidth="1"/>
    <col min="2" max="2" width="10.6640625" style="15" customWidth="1"/>
    <col min="3" max="3" width="8.6640625" style="15" customWidth="1"/>
    <col min="4" max="7" width="11.6640625" style="15" customWidth="1"/>
    <col min="8" max="8" width="42.6640625" style="21" customWidth="1"/>
    <col min="9" max="9" width="8.6640625" style="1" customWidth="1"/>
    <col min="10" max="10" width="15.6640625" style="1" customWidth="1"/>
    <col min="11" max="11" width="10.6640625" style="24" customWidth="1"/>
    <col min="12" max="12" width="15.33203125" style="15" customWidth="1"/>
    <col min="13" max="14" width="12.6640625" style="1" customWidth="1"/>
    <col min="15" max="16" width="14.6640625" style="1" customWidth="1"/>
    <col min="17" max="17" width="19.33203125" style="1" customWidth="1"/>
    <col min="18" max="18" width="15.6640625" style="1" customWidth="1"/>
    <col min="19" max="19" width="9.5546875" style="1" customWidth="1"/>
    <col min="20" max="20" width="10.33203125" style="1" customWidth="1"/>
    <col min="21" max="21" width="11.44140625" style="1" customWidth="1"/>
    <col min="22" max="22" width="13.6640625" style="1" customWidth="1"/>
    <col min="23" max="16384" width="12.5546875" style="1"/>
  </cols>
  <sheetData>
    <row r="1" spans="1:22" s="91" customFormat="1" ht="30" customHeight="1" x14ac:dyDescent="0.25">
      <c r="A1" s="190" t="s">
        <v>65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1" t="s">
        <v>66</v>
      </c>
      <c r="P1" s="191"/>
      <c r="Q1" s="191"/>
      <c r="V1" s="94"/>
    </row>
    <row r="2" spans="1:22" ht="20.100000000000001" customHeight="1" thickBot="1" x14ac:dyDescent="0.35">
      <c r="A2" s="61"/>
      <c r="B2" s="61"/>
      <c r="C2" s="62"/>
      <c r="D2" s="62"/>
      <c r="E2" s="63"/>
      <c r="F2" s="63"/>
      <c r="G2" s="63"/>
      <c r="H2" s="64"/>
      <c r="I2" s="65"/>
      <c r="J2" s="65"/>
      <c r="K2" s="66" t="s">
        <v>15</v>
      </c>
      <c r="L2" s="66"/>
      <c r="M2" s="67"/>
      <c r="N2" s="68"/>
      <c r="O2" s="68"/>
      <c r="P2" s="68"/>
      <c r="Q2" s="68"/>
      <c r="R2" s="146" t="s">
        <v>102</v>
      </c>
      <c r="S2" s="94"/>
      <c r="T2" s="94"/>
      <c r="U2" s="94"/>
      <c r="V2" s="145"/>
    </row>
    <row r="3" spans="1:22" ht="19.5" customHeight="1" thickBot="1" x14ac:dyDescent="0.4">
      <c r="A3" s="148" t="s">
        <v>103</v>
      </c>
      <c r="B3" s="148"/>
      <c r="C3" s="149"/>
      <c r="D3" s="149"/>
      <c r="E3" s="149"/>
      <c r="F3" s="149"/>
      <c r="G3" s="149"/>
      <c r="H3" s="65"/>
      <c r="I3" s="65"/>
      <c r="J3" s="65"/>
      <c r="K3" s="69"/>
      <c r="L3" s="70" t="s">
        <v>16</v>
      </c>
      <c r="M3" s="65"/>
      <c r="N3" s="32"/>
      <c r="O3" s="10"/>
      <c r="P3" s="68"/>
      <c r="Q3" s="6"/>
      <c r="R3" s="171" t="s">
        <v>45</v>
      </c>
      <c r="S3" s="171"/>
      <c r="T3" s="171"/>
      <c r="U3" s="171"/>
      <c r="V3" s="171"/>
    </row>
    <row r="4" spans="1:22" ht="17.25" customHeight="1" x14ac:dyDescent="0.35">
      <c r="A4" s="33"/>
      <c r="B4" s="34"/>
      <c r="C4" s="20"/>
      <c r="D4" s="22"/>
      <c r="E4" s="63"/>
      <c r="F4" s="63"/>
      <c r="G4" s="63"/>
      <c r="H4" s="65"/>
      <c r="I4" s="65"/>
      <c r="J4" s="65"/>
      <c r="K4" s="56" t="s">
        <v>24</v>
      </c>
      <c r="L4" s="56"/>
      <c r="M4" s="65"/>
      <c r="N4" s="31">
        <f>COUNTA(D19:D33)</f>
        <v>0</v>
      </c>
      <c r="O4" s="16" t="s">
        <v>26</v>
      </c>
      <c r="P4" s="30">
        <f>COUNTIF(A19:A33,"Studio")</f>
        <v>0</v>
      </c>
      <c r="Q4" s="6"/>
      <c r="R4" s="28"/>
      <c r="S4" s="172" t="s">
        <v>17</v>
      </c>
      <c r="T4" s="172"/>
      <c r="U4" s="172"/>
      <c r="V4" s="172"/>
    </row>
    <row r="5" spans="1:22" ht="18" customHeight="1" x14ac:dyDescent="0.35">
      <c r="A5" s="147" t="s">
        <v>46</v>
      </c>
      <c r="B5" s="147"/>
      <c r="C5" s="149"/>
      <c r="D5" s="149"/>
      <c r="E5" s="149"/>
      <c r="F5" s="149"/>
      <c r="G5" s="149"/>
      <c r="H5" s="65"/>
      <c r="I5" s="65"/>
      <c r="J5" s="65"/>
      <c r="K5" s="56" t="s">
        <v>0</v>
      </c>
      <c r="L5" s="34"/>
      <c r="M5" s="65"/>
      <c r="N5" s="29">
        <f>COUNTA(E19:E33)</f>
        <v>0</v>
      </c>
      <c r="O5" s="16" t="s">
        <v>27</v>
      </c>
      <c r="P5" s="30">
        <f>COUNTIF(A19:A33,"1")</f>
        <v>0</v>
      </c>
      <c r="Q5" s="6"/>
      <c r="R5" s="28"/>
      <c r="S5" s="173" t="s">
        <v>18</v>
      </c>
      <c r="T5" s="173"/>
      <c r="U5" s="173"/>
      <c r="V5" s="173"/>
    </row>
    <row r="6" spans="1:22" s="14" customFormat="1" ht="18" customHeight="1" x14ac:dyDescent="0.35">
      <c r="A6" s="92"/>
      <c r="B6" s="34"/>
      <c r="C6" s="20"/>
      <c r="D6" s="72"/>
      <c r="E6" s="73"/>
      <c r="F6" s="73"/>
      <c r="G6" s="73"/>
      <c r="H6" s="74"/>
      <c r="I6" s="74"/>
      <c r="J6" s="74"/>
      <c r="K6" s="75" t="s">
        <v>10</v>
      </c>
      <c r="L6" s="34"/>
      <c r="M6" s="74"/>
      <c r="N6" s="29">
        <f>COUNTA(F19:F33)</f>
        <v>0</v>
      </c>
      <c r="O6" s="16" t="s">
        <v>28</v>
      </c>
      <c r="P6" s="30">
        <f>COUNTIF(A19:A33,"2")</f>
        <v>0</v>
      </c>
      <c r="Q6" s="6"/>
      <c r="R6" s="28"/>
      <c r="S6" s="173" t="s">
        <v>55</v>
      </c>
      <c r="T6" s="173"/>
      <c r="U6" s="173"/>
      <c r="V6" s="173"/>
    </row>
    <row r="7" spans="1:22" ht="18" customHeight="1" x14ac:dyDescent="0.35">
      <c r="A7" s="147" t="s">
        <v>47</v>
      </c>
      <c r="B7" s="147"/>
      <c r="C7" s="149"/>
      <c r="D7" s="149"/>
      <c r="E7" s="149"/>
      <c r="F7" s="149"/>
      <c r="G7" s="149"/>
      <c r="H7" s="65"/>
      <c r="I7" s="65"/>
      <c r="J7" s="65"/>
      <c r="K7" s="56" t="s">
        <v>32</v>
      </c>
      <c r="L7" s="55"/>
      <c r="M7" s="65"/>
      <c r="N7" s="29">
        <f>N3-SUM(N4:N6)</f>
        <v>0</v>
      </c>
      <c r="O7" s="16" t="s">
        <v>29</v>
      </c>
      <c r="P7" s="30">
        <f>COUNTIF(A19:A33,"3")</f>
        <v>0</v>
      </c>
      <c r="Q7" s="6"/>
      <c r="R7" s="95"/>
      <c r="S7" s="173" t="s">
        <v>54</v>
      </c>
      <c r="T7" s="173"/>
      <c r="U7" s="173"/>
      <c r="V7" s="173"/>
    </row>
    <row r="8" spans="1:22" s="8" customFormat="1" ht="17.25" customHeight="1" x14ac:dyDescent="0.4">
      <c r="A8" s="71"/>
      <c r="B8" s="34"/>
      <c r="C8" s="20"/>
      <c r="D8" s="76"/>
      <c r="E8" s="19"/>
      <c r="F8" s="19"/>
      <c r="G8" s="19"/>
      <c r="H8" s="77"/>
      <c r="I8" s="77"/>
      <c r="J8" s="77"/>
      <c r="K8" s="56" t="s">
        <v>34</v>
      </c>
      <c r="L8" s="55"/>
      <c r="M8" s="77"/>
      <c r="N8" s="29">
        <f>COUNTA(G19:G33)</f>
        <v>0</v>
      </c>
      <c r="O8" s="16" t="s">
        <v>30</v>
      </c>
      <c r="P8" s="30">
        <f>COUNTIF(A19:A33,"4")</f>
        <v>0</v>
      </c>
      <c r="Q8" s="6"/>
      <c r="R8" s="28"/>
      <c r="S8" s="173" t="s">
        <v>58</v>
      </c>
      <c r="T8" s="173"/>
      <c r="U8" s="173"/>
      <c r="V8" s="173"/>
    </row>
    <row r="9" spans="1:22" s="8" customFormat="1" ht="17.25" customHeight="1" x14ac:dyDescent="0.4">
      <c r="A9" s="147" t="s">
        <v>48</v>
      </c>
      <c r="B9" s="147"/>
      <c r="C9" s="149"/>
      <c r="D9" s="149"/>
      <c r="E9" s="149"/>
      <c r="F9" s="149"/>
      <c r="G9" s="149"/>
      <c r="H9" s="77"/>
      <c r="I9" s="77"/>
      <c r="J9" s="77"/>
      <c r="K9" s="56" t="s">
        <v>25</v>
      </c>
      <c r="L9" s="34"/>
      <c r="M9" s="77"/>
      <c r="N9" s="29">
        <f>COUNTIF(A19:A33,"Vacant")</f>
        <v>0</v>
      </c>
      <c r="O9" s="16" t="s">
        <v>31</v>
      </c>
      <c r="P9" s="30">
        <f>COUNTIF(A19:A33,"5")</f>
        <v>0</v>
      </c>
      <c r="Q9" s="6"/>
      <c r="R9" s="28"/>
      <c r="S9" s="173" t="s">
        <v>57</v>
      </c>
      <c r="T9" s="173"/>
      <c r="U9" s="173"/>
      <c r="V9" s="173"/>
    </row>
    <row r="10" spans="1:22" s="8" customFormat="1" ht="17.25" customHeight="1" x14ac:dyDescent="0.4">
      <c r="A10" s="93"/>
      <c r="B10" s="35"/>
      <c r="C10" s="149"/>
      <c r="D10" s="149"/>
      <c r="E10" s="149"/>
      <c r="F10" s="149"/>
      <c r="G10" s="149"/>
      <c r="H10" s="77"/>
      <c r="I10" s="77"/>
      <c r="J10" s="77"/>
      <c r="K10" s="77"/>
      <c r="L10" s="34"/>
      <c r="M10" s="57"/>
      <c r="N10" s="77"/>
      <c r="O10" s="77"/>
      <c r="P10" s="77"/>
      <c r="Q10" s="46"/>
      <c r="R10" s="28"/>
      <c r="S10" s="173" t="s">
        <v>56</v>
      </c>
      <c r="T10" s="173"/>
      <c r="U10" s="173"/>
      <c r="V10" s="173"/>
    </row>
    <row r="11" spans="1:22" s="5" customFormat="1" ht="16.5" customHeight="1" x14ac:dyDescent="0.35">
      <c r="A11" s="93"/>
      <c r="B11" s="35"/>
      <c r="C11" s="149"/>
      <c r="D11" s="149"/>
      <c r="E11" s="149"/>
      <c r="F11" s="149"/>
      <c r="G11" s="149"/>
      <c r="H11" s="46"/>
      <c r="I11" s="46"/>
      <c r="J11" s="46"/>
      <c r="K11" s="46"/>
      <c r="L11" s="46"/>
      <c r="M11" s="55"/>
      <c r="N11" s="60"/>
      <c r="O11" s="46"/>
      <c r="P11" s="46"/>
      <c r="Q11" s="46"/>
      <c r="R11" s="28"/>
      <c r="S11" s="173" t="s">
        <v>59</v>
      </c>
      <c r="T11" s="173"/>
      <c r="U11" s="173"/>
      <c r="V11" s="173"/>
    </row>
    <row r="12" spans="1:22" s="8" customFormat="1" ht="19.2" customHeight="1" x14ac:dyDescent="0.4">
      <c r="A12" s="78"/>
      <c r="B12" s="58"/>
      <c r="C12" s="20"/>
      <c r="D12" s="19"/>
      <c r="E12" s="19"/>
      <c r="F12" s="19"/>
      <c r="G12" s="19"/>
      <c r="H12" s="79"/>
      <c r="I12" s="77"/>
      <c r="J12" s="77"/>
      <c r="K12" s="80"/>
      <c r="L12" s="58"/>
      <c r="M12" s="77"/>
      <c r="N12" s="46"/>
      <c r="O12" s="81"/>
      <c r="P12" s="55"/>
      <c r="Q12" s="57"/>
      <c r="R12" s="28"/>
      <c r="S12" s="173" t="s">
        <v>60</v>
      </c>
      <c r="T12" s="173"/>
      <c r="U12" s="173"/>
      <c r="V12" s="173"/>
    </row>
    <row r="13" spans="1:22" ht="21" customHeight="1" x14ac:dyDescent="0.35">
      <c r="A13" s="188" t="s">
        <v>41</v>
      </c>
      <c r="B13" s="188"/>
      <c r="C13" s="188"/>
      <c r="D13" s="188"/>
      <c r="E13" s="188"/>
      <c r="F13" s="188"/>
      <c r="G13" s="188"/>
      <c r="H13" s="188"/>
      <c r="I13" s="82"/>
      <c r="J13" s="65"/>
      <c r="K13" s="83"/>
      <c r="L13" s="84"/>
      <c r="M13" s="65"/>
      <c r="N13" s="46"/>
      <c r="O13" s="55"/>
      <c r="P13" s="55"/>
      <c r="Q13" s="59"/>
      <c r="R13" s="28"/>
      <c r="S13" s="173" t="s">
        <v>19</v>
      </c>
      <c r="T13" s="173"/>
      <c r="U13" s="173"/>
      <c r="V13" s="173"/>
    </row>
    <row r="14" spans="1:22" ht="15.75" customHeight="1" x14ac:dyDescent="0.35">
      <c r="A14" s="188"/>
      <c r="B14" s="188"/>
      <c r="C14" s="188"/>
      <c r="D14" s="188"/>
      <c r="E14" s="188"/>
      <c r="F14" s="188"/>
      <c r="G14" s="188"/>
      <c r="H14" s="188"/>
      <c r="I14" s="85"/>
      <c r="J14" s="86"/>
      <c r="K14" s="87"/>
      <c r="L14" s="88"/>
      <c r="M14" s="86"/>
      <c r="N14" s="86"/>
      <c r="O14" s="89"/>
      <c r="P14" s="90"/>
      <c r="Q14" s="90"/>
      <c r="R14" s="2"/>
      <c r="S14" s="189"/>
      <c r="T14" s="189"/>
      <c r="U14" s="189"/>
      <c r="V14" s="189"/>
    </row>
    <row r="15" spans="1:22" s="7" customFormat="1" ht="16.2" thickBot="1" x14ac:dyDescent="0.35">
      <c r="A15" s="152" t="s">
        <v>51</v>
      </c>
      <c r="B15" s="153"/>
      <c r="C15" s="154"/>
      <c r="D15" s="162" t="s">
        <v>53</v>
      </c>
      <c r="E15" s="162"/>
      <c r="F15" s="162"/>
      <c r="G15" s="163"/>
      <c r="H15" s="152" t="s">
        <v>49</v>
      </c>
      <c r="I15" s="153"/>
      <c r="J15" s="153"/>
      <c r="K15" s="153"/>
      <c r="L15" s="154"/>
      <c r="M15" s="152" t="s">
        <v>1</v>
      </c>
      <c r="N15" s="154"/>
      <c r="O15" s="152" t="s">
        <v>39</v>
      </c>
      <c r="P15" s="153"/>
      <c r="Q15" s="153"/>
      <c r="R15" s="154"/>
      <c r="S15" s="152" t="s">
        <v>43</v>
      </c>
      <c r="T15" s="153"/>
      <c r="U15" s="153"/>
      <c r="V15" s="154"/>
    </row>
    <row r="16" spans="1:22" s="11" customFormat="1" ht="15.6" x14ac:dyDescent="0.3">
      <c r="A16" s="36">
        <v>7</v>
      </c>
      <c r="B16" s="37">
        <v>8</v>
      </c>
      <c r="C16" s="37">
        <v>9</v>
      </c>
      <c r="D16" s="165">
        <v>10</v>
      </c>
      <c r="E16" s="166"/>
      <c r="F16" s="166"/>
      <c r="G16" s="166"/>
      <c r="H16" s="38">
        <v>11</v>
      </c>
      <c r="I16" s="39">
        <v>12</v>
      </c>
      <c r="J16" s="36">
        <v>13</v>
      </c>
      <c r="K16" s="40">
        <v>14</v>
      </c>
      <c r="L16" s="37">
        <v>15</v>
      </c>
      <c r="M16" s="36">
        <v>16</v>
      </c>
      <c r="N16" s="36">
        <v>17</v>
      </c>
      <c r="O16" s="36">
        <v>20</v>
      </c>
      <c r="P16" s="36">
        <v>21</v>
      </c>
      <c r="Q16" s="36">
        <v>22</v>
      </c>
      <c r="R16" s="36">
        <v>23</v>
      </c>
      <c r="S16" s="36">
        <v>24</v>
      </c>
      <c r="T16" s="36">
        <v>25</v>
      </c>
      <c r="U16" s="36">
        <v>26</v>
      </c>
      <c r="V16" s="36">
        <v>27</v>
      </c>
    </row>
    <row r="17" spans="1:22" s="7" customFormat="1" ht="30" customHeight="1" x14ac:dyDescent="0.3">
      <c r="A17" s="174" t="s">
        <v>12</v>
      </c>
      <c r="B17" s="159" t="s">
        <v>7</v>
      </c>
      <c r="C17" s="160" t="s">
        <v>52</v>
      </c>
      <c r="D17" s="41" t="s">
        <v>22</v>
      </c>
      <c r="E17" s="41" t="s">
        <v>2</v>
      </c>
      <c r="F17" s="41" t="s">
        <v>14</v>
      </c>
      <c r="G17" s="160" t="s">
        <v>33</v>
      </c>
      <c r="H17" s="150" t="s">
        <v>23</v>
      </c>
      <c r="I17" s="159" t="s">
        <v>13</v>
      </c>
      <c r="J17" s="159" t="s">
        <v>20</v>
      </c>
      <c r="K17" s="155" t="s">
        <v>40</v>
      </c>
      <c r="L17" s="41" t="s">
        <v>36</v>
      </c>
      <c r="M17" s="159" t="s">
        <v>35</v>
      </c>
      <c r="N17" s="157" t="s">
        <v>21</v>
      </c>
      <c r="O17" s="157" t="s">
        <v>42</v>
      </c>
      <c r="P17" s="159" t="s">
        <v>44</v>
      </c>
      <c r="Q17" s="42" t="s">
        <v>37</v>
      </c>
      <c r="R17" s="150" t="s">
        <v>38</v>
      </c>
      <c r="S17" s="167" t="s">
        <v>3</v>
      </c>
      <c r="T17" s="167" t="s">
        <v>4</v>
      </c>
      <c r="U17" s="167" t="s">
        <v>5</v>
      </c>
      <c r="V17" s="167" t="s">
        <v>6</v>
      </c>
    </row>
    <row r="18" spans="1:22" s="7" customFormat="1" ht="30" customHeight="1" x14ac:dyDescent="0.3">
      <c r="A18" s="175"/>
      <c r="B18" s="158"/>
      <c r="C18" s="161"/>
      <c r="D18" s="43" t="s">
        <v>11</v>
      </c>
      <c r="E18" s="43" t="s">
        <v>11</v>
      </c>
      <c r="F18" s="43" t="s">
        <v>11</v>
      </c>
      <c r="G18" s="170"/>
      <c r="H18" s="151"/>
      <c r="I18" s="169"/>
      <c r="J18" s="158"/>
      <c r="K18" s="156"/>
      <c r="L18" s="44" t="s">
        <v>50</v>
      </c>
      <c r="M18" s="158"/>
      <c r="N18" s="158"/>
      <c r="O18" s="164"/>
      <c r="P18" s="158"/>
      <c r="Q18" s="45" t="s">
        <v>9</v>
      </c>
      <c r="R18" s="151"/>
      <c r="S18" s="168"/>
      <c r="T18" s="168"/>
      <c r="U18" s="168"/>
      <c r="V18" s="168"/>
    </row>
    <row r="19" spans="1:22" ht="35.1" customHeight="1" x14ac:dyDescent="0.25">
      <c r="A19" s="12"/>
      <c r="B19" s="12"/>
      <c r="C19" s="12"/>
      <c r="D19" s="12"/>
      <c r="E19" s="12"/>
      <c r="F19" s="12"/>
      <c r="G19" s="12"/>
      <c r="H19" s="13"/>
      <c r="I19" s="12"/>
      <c r="J19" s="17"/>
      <c r="K19" s="23"/>
      <c r="L19" s="25"/>
      <c r="M19" s="27"/>
      <c r="N19" s="27"/>
      <c r="O19" s="18">
        <f>SUM(P19:R19)</f>
        <v>0</v>
      </c>
      <c r="P19" s="26"/>
      <c r="Q19" s="26"/>
      <c r="R19" s="26"/>
      <c r="S19" s="12"/>
      <c r="T19" s="12"/>
      <c r="U19" s="28"/>
      <c r="V19" s="28"/>
    </row>
    <row r="20" spans="1:22" ht="35.1" customHeight="1" x14ac:dyDescent="0.25">
      <c r="A20" s="12"/>
      <c r="B20" s="12"/>
      <c r="C20" s="12"/>
      <c r="D20" s="12"/>
      <c r="E20" s="12"/>
      <c r="F20" s="12"/>
      <c r="G20" s="12"/>
      <c r="H20" s="13"/>
      <c r="I20" s="12"/>
      <c r="J20" s="17"/>
      <c r="K20" s="23"/>
      <c r="L20" s="25"/>
      <c r="M20" s="27"/>
      <c r="N20" s="27"/>
      <c r="O20" s="18">
        <f t="shared" ref="O20:O33" si="0">SUM(P20:R20)</f>
        <v>0</v>
      </c>
      <c r="P20" s="26"/>
      <c r="Q20" s="26"/>
      <c r="R20" s="26"/>
      <c r="S20" s="12"/>
      <c r="T20" s="12"/>
      <c r="U20" s="28"/>
      <c r="V20" s="28"/>
    </row>
    <row r="21" spans="1:22" ht="35.1" customHeight="1" x14ac:dyDescent="0.25">
      <c r="A21" s="12"/>
      <c r="B21" s="12"/>
      <c r="C21" s="12"/>
      <c r="D21" s="12"/>
      <c r="E21" s="12"/>
      <c r="F21" s="12"/>
      <c r="G21" s="12"/>
      <c r="H21" s="13"/>
      <c r="I21" s="12"/>
      <c r="J21" s="17"/>
      <c r="K21" s="23"/>
      <c r="L21" s="25"/>
      <c r="M21" s="27"/>
      <c r="N21" s="27"/>
      <c r="O21" s="18">
        <f t="shared" si="0"/>
        <v>0</v>
      </c>
      <c r="P21" s="26"/>
      <c r="Q21" s="26"/>
      <c r="R21" s="26"/>
      <c r="S21" s="12"/>
      <c r="T21" s="12"/>
      <c r="U21" s="28"/>
      <c r="V21" s="28"/>
    </row>
    <row r="22" spans="1:22" ht="35.1" customHeight="1" x14ac:dyDescent="0.25">
      <c r="A22" s="12"/>
      <c r="B22" s="12"/>
      <c r="C22" s="12"/>
      <c r="D22" s="12"/>
      <c r="E22" s="12"/>
      <c r="F22" s="12"/>
      <c r="G22" s="12"/>
      <c r="H22" s="13"/>
      <c r="I22" s="12"/>
      <c r="J22" s="17"/>
      <c r="K22" s="23"/>
      <c r="L22" s="25"/>
      <c r="M22" s="27"/>
      <c r="N22" s="27"/>
      <c r="O22" s="18">
        <f t="shared" si="0"/>
        <v>0</v>
      </c>
      <c r="P22" s="26"/>
      <c r="Q22" s="26"/>
      <c r="R22" s="26"/>
      <c r="S22" s="12"/>
      <c r="T22" s="12"/>
      <c r="U22" s="28"/>
      <c r="V22" s="28"/>
    </row>
    <row r="23" spans="1:22" ht="35.1" customHeight="1" x14ac:dyDescent="0.25">
      <c r="A23" s="12"/>
      <c r="B23" s="12"/>
      <c r="C23" s="12"/>
      <c r="D23" s="12"/>
      <c r="E23" s="12"/>
      <c r="F23" s="12"/>
      <c r="G23" s="12"/>
      <c r="H23" s="13"/>
      <c r="I23" s="12"/>
      <c r="J23" s="17"/>
      <c r="K23" s="23"/>
      <c r="L23" s="25"/>
      <c r="M23" s="27"/>
      <c r="N23" s="27"/>
      <c r="O23" s="18">
        <f t="shared" si="0"/>
        <v>0</v>
      </c>
      <c r="P23" s="26"/>
      <c r="Q23" s="26"/>
      <c r="R23" s="26"/>
      <c r="S23" s="12"/>
      <c r="T23" s="12"/>
      <c r="U23" s="28"/>
      <c r="V23" s="28"/>
    </row>
    <row r="24" spans="1:22" ht="35.1" customHeight="1" x14ac:dyDescent="0.25">
      <c r="A24" s="12"/>
      <c r="B24" s="12"/>
      <c r="C24" s="12"/>
      <c r="D24" s="12"/>
      <c r="E24" s="12"/>
      <c r="F24" s="12"/>
      <c r="G24" s="12"/>
      <c r="H24" s="13"/>
      <c r="I24" s="12"/>
      <c r="J24" s="17"/>
      <c r="K24" s="23"/>
      <c r="L24" s="25"/>
      <c r="M24" s="27"/>
      <c r="N24" s="27"/>
      <c r="O24" s="18">
        <f t="shared" si="0"/>
        <v>0</v>
      </c>
      <c r="P24" s="26"/>
      <c r="Q24" s="26"/>
      <c r="R24" s="26"/>
      <c r="S24" s="12"/>
      <c r="T24" s="12"/>
      <c r="U24" s="28"/>
      <c r="V24" s="28"/>
    </row>
    <row r="25" spans="1:22" ht="35.1" customHeight="1" x14ac:dyDescent="0.25">
      <c r="A25" s="12"/>
      <c r="B25" s="12"/>
      <c r="C25" s="12"/>
      <c r="D25" s="12"/>
      <c r="E25" s="12"/>
      <c r="F25" s="12"/>
      <c r="G25" s="12"/>
      <c r="H25" s="13"/>
      <c r="I25" s="12"/>
      <c r="J25" s="17"/>
      <c r="K25" s="23"/>
      <c r="L25" s="25"/>
      <c r="M25" s="27"/>
      <c r="N25" s="27"/>
      <c r="O25" s="18">
        <f t="shared" si="0"/>
        <v>0</v>
      </c>
      <c r="P25" s="26"/>
      <c r="Q25" s="26"/>
      <c r="R25" s="26"/>
      <c r="S25" s="12"/>
      <c r="T25" s="12"/>
      <c r="U25" s="28"/>
      <c r="V25" s="28"/>
    </row>
    <row r="26" spans="1:22" ht="35.1" customHeight="1" x14ac:dyDescent="0.25">
      <c r="A26" s="12"/>
      <c r="B26" s="12"/>
      <c r="C26" s="12"/>
      <c r="D26" s="12"/>
      <c r="E26" s="12"/>
      <c r="F26" s="12"/>
      <c r="G26" s="12"/>
      <c r="H26" s="13"/>
      <c r="I26" s="12"/>
      <c r="J26" s="17"/>
      <c r="K26" s="23"/>
      <c r="L26" s="25"/>
      <c r="M26" s="27"/>
      <c r="N26" s="27"/>
      <c r="O26" s="18">
        <f t="shared" si="0"/>
        <v>0</v>
      </c>
      <c r="P26" s="26"/>
      <c r="Q26" s="26"/>
      <c r="R26" s="26"/>
      <c r="S26" s="12"/>
      <c r="T26" s="12"/>
      <c r="U26" s="28"/>
      <c r="V26" s="28"/>
    </row>
    <row r="27" spans="1:22" ht="35.1" customHeight="1" x14ac:dyDescent="0.25">
      <c r="A27" s="12"/>
      <c r="B27" s="12"/>
      <c r="C27" s="12"/>
      <c r="D27" s="12"/>
      <c r="E27" s="12"/>
      <c r="F27" s="12"/>
      <c r="G27" s="12"/>
      <c r="H27" s="13"/>
      <c r="I27" s="12"/>
      <c r="J27" s="17"/>
      <c r="K27" s="23"/>
      <c r="L27" s="25"/>
      <c r="M27" s="27"/>
      <c r="N27" s="27"/>
      <c r="O27" s="18"/>
      <c r="P27" s="26"/>
      <c r="Q27" s="26"/>
      <c r="R27" s="26"/>
      <c r="S27" s="12"/>
      <c r="T27" s="12"/>
      <c r="U27" s="28"/>
      <c r="V27" s="28"/>
    </row>
    <row r="28" spans="1:22" ht="35.1" customHeight="1" x14ac:dyDescent="0.25">
      <c r="A28" s="12"/>
      <c r="B28" s="12"/>
      <c r="C28" s="12"/>
      <c r="D28" s="12"/>
      <c r="E28" s="12"/>
      <c r="F28" s="12"/>
      <c r="G28" s="12"/>
      <c r="H28" s="13"/>
      <c r="I28" s="12"/>
      <c r="J28" s="17"/>
      <c r="K28" s="23"/>
      <c r="L28" s="25"/>
      <c r="M28" s="27"/>
      <c r="N28" s="27"/>
      <c r="O28" s="18"/>
      <c r="P28" s="26"/>
      <c r="Q28" s="26"/>
      <c r="R28" s="26"/>
      <c r="S28" s="12"/>
      <c r="T28" s="12"/>
      <c r="U28" s="28"/>
      <c r="V28" s="28"/>
    </row>
    <row r="29" spans="1:22" ht="35.1" customHeight="1" x14ac:dyDescent="0.25">
      <c r="A29" s="12"/>
      <c r="B29" s="12"/>
      <c r="C29" s="12"/>
      <c r="D29" s="12"/>
      <c r="E29" s="12"/>
      <c r="F29" s="12"/>
      <c r="G29" s="12"/>
      <c r="H29" s="13"/>
      <c r="I29" s="12"/>
      <c r="J29" s="17"/>
      <c r="K29" s="23"/>
      <c r="L29" s="25"/>
      <c r="M29" s="27"/>
      <c r="N29" s="27"/>
      <c r="O29" s="18"/>
      <c r="P29" s="26"/>
      <c r="Q29" s="26"/>
      <c r="R29" s="26"/>
      <c r="S29" s="12"/>
      <c r="T29" s="12"/>
      <c r="U29" s="28"/>
      <c r="V29" s="28"/>
    </row>
    <row r="30" spans="1:22" ht="35.1" customHeight="1" x14ac:dyDescent="0.25">
      <c r="A30" s="12"/>
      <c r="B30" s="12"/>
      <c r="C30" s="12"/>
      <c r="D30" s="12"/>
      <c r="E30" s="12"/>
      <c r="F30" s="12"/>
      <c r="G30" s="12"/>
      <c r="H30" s="13"/>
      <c r="I30" s="12"/>
      <c r="J30" s="17"/>
      <c r="K30" s="23"/>
      <c r="L30" s="25"/>
      <c r="M30" s="27"/>
      <c r="N30" s="27"/>
      <c r="O30" s="18">
        <f t="shared" si="0"/>
        <v>0</v>
      </c>
      <c r="P30" s="26"/>
      <c r="Q30" s="26"/>
      <c r="R30" s="26"/>
      <c r="S30" s="12"/>
      <c r="T30" s="12"/>
      <c r="U30" s="28"/>
      <c r="V30" s="28"/>
    </row>
    <row r="31" spans="1:22" ht="35.1" customHeight="1" x14ac:dyDescent="0.25">
      <c r="A31" s="12"/>
      <c r="B31" s="12"/>
      <c r="C31" s="12"/>
      <c r="D31" s="12"/>
      <c r="E31" s="12"/>
      <c r="F31" s="12"/>
      <c r="G31" s="12"/>
      <c r="H31" s="13"/>
      <c r="I31" s="12"/>
      <c r="J31" s="17"/>
      <c r="K31" s="23"/>
      <c r="L31" s="25"/>
      <c r="M31" s="27"/>
      <c r="N31" s="27"/>
      <c r="O31" s="18">
        <f t="shared" si="0"/>
        <v>0</v>
      </c>
      <c r="P31" s="26"/>
      <c r="Q31" s="26"/>
      <c r="R31" s="26"/>
      <c r="S31" s="12"/>
      <c r="T31" s="12"/>
      <c r="U31" s="28"/>
      <c r="V31" s="28"/>
    </row>
    <row r="32" spans="1:22" ht="35.1" customHeight="1" x14ac:dyDescent="0.25">
      <c r="A32" s="12"/>
      <c r="B32" s="12"/>
      <c r="C32" s="12"/>
      <c r="D32" s="12"/>
      <c r="E32" s="12"/>
      <c r="F32" s="12"/>
      <c r="G32" s="12"/>
      <c r="H32" s="13"/>
      <c r="I32" s="12"/>
      <c r="J32" s="17"/>
      <c r="K32" s="23"/>
      <c r="L32" s="25"/>
      <c r="M32" s="27"/>
      <c r="N32" s="27"/>
      <c r="O32" s="18">
        <f t="shared" si="0"/>
        <v>0</v>
      </c>
      <c r="P32" s="26"/>
      <c r="Q32" s="26"/>
      <c r="R32" s="26"/>
      <c r="S32" s="12"/>
      <c r="T32" s="12"/>
      <c r="U32" s="28"/>
      <c r="V32" s="28"/>
    </row>
    <row r="33" spans="1:22" ht="35.1" customHeight="1" x14ac:dyDescent="0.25">
      <c r="A33" s="12"/>
      <c r="B33" s="12"/>
      <c r="C33" s="12"/>
      <c r="D33" s="12"/>
      <c r="E33" s="12"/>
      <c r="F33" s="12"/>
      <c r="G33" s="12"/>
      <c r="H33" s="13"/>
      <c r="I33" s="12"/>
      <c r="J33" s="17"/>
      <c r="K33" s="23"/>
      <c r="L33" s="25"/>
      <c r="M33" s="27"/>
      <c r="N33" s="27"/>
      <c r="O33" s="18">
        <f t="shared" si="0"/>
        <v>0</v>
      </c>
      <c r="P33" s="26"/>
      <c r="Q33" s="26"/>
      <c r="R33" s="26"/>
      <c r="S33" s="12"/>
      <c r="T33" s="12"/>
      <c r="U33" s="28"/>
      <c r="V33" s="28"/>
    </row>
    <row r="34" spans="1:22" s="52" customFormat="1" ht="27.75" customHeight="1" thickBot="1" x14ac:dyDescent="0.3">
      <c r="A34" s="186" t="s">
        <v>8</v>
      </c>
      <c r="B34" s="186"/>
      <c r="C34" s="186"/>
      <c r="D34" s="186"/>
      <c r="E34" s="186"/>
      <c r="F34" s="186"/>
      <c r="G34" s="186"/>
      <c r="H34" s="186"/>
      <c r="I34" s="186"/>
      <c r="J34" s="186"/>
      <c r="K34" s="186"/>
      <c r="L34" s="186"/>
      <c r="M34" s="186"/>
      <c r="N34" s="186"/>
      <c r="O34" s="186"/>
      <c r="P34" s="186"/>
      <c r="Q34" s="186"/>
      <c r="R34" s="186"/>
      <c r="S34" s="186"/>
      <c r="T34" s="186"/>
      <c r="U34" s="186"/>
      <c r="V34" s="186"/>
    </row>
    <row r="35" spans="1:22" ht="21.75" customHeight="1" x14ac:dyDescent="0.35">
      <c r="A35" s="46"/>
      <c r="B35" s="47"/>
      <c r="C35" s="47"/>
      <c r="D35" s="47"/>
      <c r="E35" s="47"/>
      <c r="F35" s="47"/>
      <c r="G35" s="47"/>
      <c r="H35" s="48"/>
      <c r="I35" s="46"/>
      <c r="J35" s="46"/>
      <c r="K35" s="49"/>
      <c r="L35" s="47"/>
      <c r="M35" s="50"/>
      <c r="N35" s="51"/>
      <c r="O35" s="50"/>
      <c r="P35" s="50"/>
      <c r="Q35" s="50"/>
      <c r="R35" s="50"/>
      <c r="S35" s="176" t="s">
        <v>61</v>
      </c>
      <c r="T35" s="177"/>
      <c r="U35" s="177"/>
      <c r="V35" s="178"/>
    </row>
    <row r="36" spans="1:22" ht="32.25" customHeight="1" thickBot="1" x14ac:dyDescent="0.4">
      <c r="A36" s="187" t="s">
        <v>63</v>
      </c>
      <c r="B36" s="187"/>
      <c r="C36" s="187"/>
      <c r="D36" s="187"/>
      <c r="E36" s="187"/>
      <c r="F36" s="184"/>
      <c r="G36" s="184"/>
      <c r="H36" s="184"/>
      <c r="I36" s="53"/>
      <c r="J36" s="54" t="s">
        <v>64</v>
      </c>
      <c r="K36" s="185"/>
      <c r="L36" s="185"/>
      <c r="M36" s="185"/>
      <c r="N36" s="185"/>
      <c r="P36" s="9" t="s">
        <v>62</v>
      </c>
      <c r="Q36" s="182"/>
      <c r="R36" s="183"/>
      <c r="S36" s="179"/>
      <c r="T36" s="180"/>
      <c r="U36" s="180"/>
      <c r="V36" s="181"/>
    </row>
    <row r="37" spans="1:22" ht="18" x14ac:dyDescent="0.35">
      <c r="A37" s="4"/>
      <c r="M37" s="3"/>
      <c r="N37" s="5"/>
      <c r="P37" s="5"/>
    </row>
  </sheetData>
  <sheetProtection algorithmName="SHA-512" hashValue="PwUrNkeZERNl8Fdd/uJdV3z/WeiLo9S1N3KrluUJ0DM3Pkw57Gxh1PiDGfky+wltDbx4uQ1ex5DxfHDNi66idA==" saltValue="yv3IYB7i3HJDdtZM9jUE4Q==" spinCount="100000" sheet="1"/>
  <mergeCells count="55">
    <mergeCell ref="S14:V14"/>
    <mergeCell ref="A1:N1"/>
    <mergeCell ref="O1:Q1"/>
    <mergeCell ref="S12:V12"/>
    <mergeCell ref="S13:V13"/>
    <mergeCell ref="S6:V6"/>
    <mergeCell ref="S7:V7"/>
    <mergeCell ref="S8:V8"/>
    <mergeCell ref="S9:V9"/>
    <mergeCell ref="S35:V36"/>
    <mergeCell ref="Q36:R36"/>
    <mergeCell ref="F36:H36"/>
    <mergeCell ref="K36:N36"/>
    <mergeCell ref="A34:V34"/>
    <mergeCell ref="A36:E36"/>
    <mergeCell ref="A17:A18"/>
    <mergeCell ref="A9:B9"/>
    <mergeCell ref="P17:P18"/>
    <mergeCell ref="J17:J18"/>
    <mergeCell ref="S10:V10"/>
    <mergeCell ref="S11:V11"/>
    <mergeCell ref="C9:G9"/>
    <mergeCell ref="C10:G10"/>
    <mergeCell ref="C11:G11"/>
    <mergeCell ref="A13:H14"/>
    <mergeCell ref="G17:G18"/>
    <mergeCell ref="H15:L15"/>
    <mergeCell ref="M15:N15"/>
    <mergeCell ref="R3:V3"/>
    <mergeCell ref="S4:V4"/>
    <mergeCell ref="S5:V5"/>
    <mergeCell ref="H17:H18"/>
    <mergeCell ref="C5:G5"/>
    <mergeCell ref="C7:G7"/>
    <mergeCell ref="A15:C15"/>
    <mergeCell ref="S15:V15"/>
    <mergeCell ref="D15:G15"/>
    <mergeCell ref="O17:O18"/>
    <mergeCell ref="D16:G16"/>
    <mergeCell ref="T17:T18"/>
    <mergeCell ref="U17:U18"/>
    <mergeCell ref="V17:V18"/>
    <mergeCell ref="S17:S18"/>
    <mergeCell ref="I17:I18"/>
    <mergeCell ref="M17:M18"/>
    <mergeCell ref="A5:B5"/>
    <mergeCell ref="A3:B3"/>
    <mergeCell ref="C3:G3"/>
    <mergeCell ref="A7:B7"/>
    <mergeCell ref="R17:R18"/>
    <mergeCell ref="O15:R15"/>
    <mergeCell ref="K17:K18"/>
    <mergeCell ref="N17:N18"/>
    <mergeCell ref="B17:B18"/>
    <mergeCell ref="C17:C18"/>
  </mergeCells>
  <phoneticPr fontId="7" type="noConversion"/>
  <dataValidations count="27">
    <dataValidation allowBlank="1" showInputMessage="1" showErrorMessage="1" promptTitle="Household Income" prompt="Enter the current gross income of the total household (all persons over 18 years of age) at time of recertification or at move-in to determine eligibility." sqref="J17:J18" xr:uid="{0AD3826D-E3C5-447F-A363-266A65C1F3B7}"/>
    <dataValidation allowBlank="1" showInputMessage="1" showErrorMessage="1" promptTitle="No. of Bedrooms" prompt="Show Unit Size by Bedrooms for ALL restricted units, including VACANT or EXEMPT units._x000a_DO NOT INCLUDE MARKET RATE (unrestricted) UNITS._x000a__x000a_Select from Drop Down:_x000a_Studio, or 1, 2, 3, 4, or 5 Bedrooms" sqref="C17" xr:uid="{93A13A6E-D179-4231-A2EF-6179E5F94B2E}"/>
    <dataValidation allowBlank="1" showInputMessage="1" showErrorMessage="1" promptTitle="Employee Unit" prompt="Select Exempt if the unit is for an on-site employee." sqref="G17" xr:uid="{10AEEC2F-8FD9-412A-A782-AB33DF7B0C1D}"/>
    <dataValidation allowBlank="1" showInputMessage="1" showErrorMessage="1" promptTitle="Household Size" prompt="Enter the TOTAL number of persons in the household occupying the unit._x000a_In VACANT or EXEMPT, leave the cell BLANK.  DO NOT ENTER &quot;0&quot;." sqref="I17:I18" xr:uid="{8E39263F-7976-487A-84B4-08EBE6803880}"/>
    <dataValidation allowBlank="1" showInputMessage="1" showErrorMessage="1" promptTitle="AMI of the Household" prompt="Select the income level of the household._x000a_Ranging from 20% to over 80% AMI (Moderate &amp; Above Mod)._x000a_" sqref="K17:K18" xr:uid="{15713E80-EF6A-4BB7-867C-2EF28D4C7B3D}"/>
    <dataValidation allowBlank="1" showInputMessage="1" showErrorMessage="1" promptTitle="Move-In or Vacancy Date" prompt="Enter the date the household first occupied the unit._x000a_If the unit is VACANT, enter the date the unit became vacant." sqref="M17:M18" xr:uid="{A721310A-D370-4567-ABFF-CDDBA43720EC}"/>
    <dataValidation allowBlank="1" showInputMessage="1" showErrorMessage="1" promptTitle="Total Allowable Housing Costs" prompt="CALCULATED AUTOMATICALLY_x000a_Total of Housing Costs (Rent Collected from tenant and any subsidies and UA)_x000a_" sqref="O17:O18" xr:uid="{3C533ED6-4610-4F76-8439-136BC6C3D7DC}"/>
    <dataValidation allowBlank="1" showInputMessage="1" showErrorMessage="1" promptTitle="Rent Subsidy" prompt="Enter the Subsidy paid by Other Sources_x000a_Leave blank if VACANT or EXEMPT unit" sqref="Q17 Q19:Q33" xr:uid="{03463FA9-76D7-4409-A785-854FA9C67216}"/>
    <dataValidation type="list" allowBlank="1" showInputMessage="1" showErrorMessage="1" sqref="R4:R6 R8:R13" xr:uid="{D871B712-A879-45D8-AB72-0C4635EE8756}">
      <formula1>"Yes, No, N/A"</formula1>
    </dataValidation>
    <dataValidation allowBlank="1" showInputMessage="1" showErrorMessage="1" promptTitle="Name of Tenant" prompt="Enter the Last Name, First Name of the Head of Household._x000a_If Vacant enter &quot;VACANT&quot;._x000a_If the unit is an Employee Unit, enter &quot;EXEMPT&quot;." sqref="H17" xr:uid="{9727BD36-DE0C-4DB9-B7A9-7ADC47CB0518}"/>
    <dataValidation allowBlank="1" showInputMessage="1" showErrorMessage="1" promptTitle="Unit No." prompt="Enter the Unit Nuimber_x000a_If Vacant enter &quot;VACANT&quot;._x000a_If the unit is an Employee Unit, enter &quot;EXEMPT&quot;._x000a_DO NOT INCLUDE ANY MARKET RATE (unrestricted) UNITS._x000a_" sqref="A17" xr:uid="{00AA9AA5-59D3-4747-99A7-EAA3A357BC03}"/>
    <dataValidation allowBlank="1" showInputMessage="1" showErrorMessage="1" promptTitle="Income Category" prompt="Show Income Category for ALL restricted units, including VACANT or EXEMPT units._x000a_DO NOT INCLUDE MARKET RATE (unrestricted) UNITS._x000a__x000a_Select from Drop Down:_x000a_L = Low Income" sqref="D18:F18" xr:uid="{6283F7A6-1312-4596-B121-EA21B87EFA6F}"/>
    <dataValidation type="list" allowBlank="1" showErrorMessage="1" promptTitle="Income Category" prompt="Show Income Category for ALL restricted units, including VACANT or EXEMPT units._x000a_DO NOT INCLUDE MARKET RATE (unrestricted) UNITS._x000a__x000a_Select from Drop Down:_x000a_L = Low Income_x000a_VL = Very Low Income_x000a_EL = Extremely Low Income" sqref="D19:F33" xr:uid="{9A0C07D8-D1BC-40EC-9DCB-A089909D4895}">
      <formula1>"L, VL, EL"</formula1>
    </dataValidation>
    <dataValidation type="list" allowBlank="1" showErrorMessage="1" promptTitle="No. of Bedrooms" prompt="Show Unit Size by Bedrooms for ALL restricted units, including VACANT or EXEMPT units._x000a_DO NOT INCLUDE MARKET RATE (unrestricted) UNITS._x000a__x000a_Select from Drop Down:_x000a_Studio, or 1, 2, 3, 4, or 5 Bedrooms" sqref="C19:C33" xr:uid="{52A2BB64-7EC4-40B8-BF15-044E4B642D06}">
      <formula1>"Studio, 1, 2, 3, 4, 5"</formula1>
    </dataValidation>
    <dataValidation type="list" allowBlank="1" showErrorMessage="1" promptTitle="Employee Unit" prompt="Select Exempt if the unit is for an on-site employee." sqref="G19:G33" xr:uid="{D1C22E71-D42F-4B54-A16D-46D91C9AD8C6}">
      <formula1>"Exempt"</formula1>
    </dataValidation>
    <dataValidation type="list" allowBlank="1" showInputMessage="1" showErrorMessage="1" errorTitle="Household Size" error="Enter a whole number greater than zero." promptTitle="Household Size" prompt="Enter the TOTAL number of persons in the household occupying the unit._x000a_In VACANT or EXEMPT, leave the cell BLANK.  DO NOT ENTER &quot;0&quot;." sqref="I19:I33" xr:uid="{843A5899-AAA5-4977-BD2F-9EB803190E7F}">
      <formula1>"1, 1+LIA, 2, 2+LIA, 3, 4, 5, 6, 7, 8"</formula1>
    </dataValidation>
    <dataValidation allowBlank="1" showErrorMessage="1" promptTitle="Move In or Vacancy Date" prompt="Enter the date the household first occupied the unit._x000a_If the unit is VACANT, enter the date the unit became vacant." sqref="M19:N33" xr:uid="{528EFB69-C66E-4B14-922C-3048F815208F}"/>
    <dataValidation allowBlank="1" showInputMessage="1" showErrorMessage="1" promptTitle="Tenant Paid Rent" prompt="Enter the Rent paid by the Tenant_x000a_Leave blank if VACANT or EXEMPT unit" sqref="P17:P33" xr:uid="{13CE85D5-FD5F-45E2-88C7-64BEE9503B79}"/>
    <dataValidation allowBlank="1" showErrorMessage="1" promptTitle="Total Allowable Housing Cost" prompt="Total of Tenant Paid Rent, any Rent Assistance and U/A" sqref="O19:O33" xr:uid="{E09CD8D0-2C28-4778-9A1D-B353210018C9}"/>
    <dataValidation type="list" allowBlank="1" showErrorMessage="1" promptTitle="Household Income Level" prompt="Select the income level of the household." sqref="K19:K33" xr:uid="{C6CAF059-8386-4067-8612-190D985809E7}">
      <formula1>"20%, 25%, 30%, 35%, 40%, 45%, 50%, 55%, 60%, 65%, 70%, 75%, 80%, Over 80%, "</formula1>
    </dataValidation>
    <dataValidation type="list" allowBlank="1" showInputMessage="1" showErrorMessage="1" sqref="S19:S33" xr:uid="{494BA963-019C-4DBC-B887-E355F8CF2AA6}">
      <formula1>"American Indian or Alaskan Native, Asian, Black or African American, Hispanic or Latino, Native Hawaiian or Other Pacific Islander, White, Decline"</formula1>
    </dataValidation>
    <dataValidation type="list" allowBlank="1" showInputMessage="1" showErrorMessage="1" sqref="T19:T33" xr:uid="{3C96B161-6F40-4D2E-A0F2-F054921AAD09}">
      <formula1>"Hispanic or Latino, Not Hispanic or Latino, Decline"</formula1>
    </dataValidation>
    <dataValidation allowBlank="1" showInputMessage="1" showErrorMessage="1" promptTitle="Utility Allowance" prompt="Enter the Utility Allowance as Calculated _x000a_Leave blank if VACANT or EXEMPT unit" sqref="R17:R33" xr:uid="{453C66EC-3BFF-4089-A51F-DD245791C74A}"/>
    <dataValidation allowBlank="1" showErrorMessage="1" promptTitle="Name of Tenant" prompt="Enter the Last Name, First Name of the Head of Household._x000a_If Vacant enter &quot;VACANT&quot;._x000a_If the unit is an Employee Unit, enter &quot;EXEMPT&quot;." sqref="H19:H33" xr:uid="{596091EB-AC41-44F2-B4D7-416D9CBD529A}"/>
    <dataValidation allowBlank="1" showErrorMessage="1" promptTitle="Household Income" prompt="Enter the current gross income of the total household (all persons over 18 years of age) at time of recertification or at move-in to determine eligibility." sqref="J19:J33" xr:uid="{C4897AEC-16D6-4AE9-BE5D-4A99A25347FE}"/>
    <dataValidation allowBlank="1" showErrorMessage="1" promptTitle="Unit No." prompt="Enter the Unit Nuimber_x000a_If Vacant enter &quot;VACANT&quot;._x000a_If the unit is an Employee Unit, enter &quot;EXEMPT&quot;._x000a_DO NOT INCLUDE ANY MARKET RATE (unrestricted) UNITS._x000a_" sqref="A19:A33" xr:uid="{0D85BA40-9756-49EA-89C9-257DAF1E62DF}"/>
    <dataValidation type="list" allowBlank="1" showInputMessage="1" showErrorMessage="1" sqref="U19:V33" xr:uid="{D3FC5AF1-88EB-4616-B7A3-86921BAB298E}">
      <formula1>"Yes, No"</formula1>
    </dataValidation>
  </dataValidations>
  <printOptions horizontalCentered="1"/>
  <pageMargins left="0.25" right="0.25" top="0.25" bottom="0.3" header="0" footer="0"/>
  <pageSetup paperSize="5" scale="55" fitToHeight="7" orientation="landscape" r:id="rId1"/>
  <headerFooter>
    <oddHeader>&amp;L&amp;G</oddHeader>
    <oddFooter>&amp;C 300 N. Coast Hwy | Oceanside | California 92054 | www.OceansideHA.com |  (760) 435-3360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925FB-F136-4C59-BCFF-F4AE6FC87161}">
  <dimension ref="A1:M28"/>
  <sheetViews>
    <sheetView topLeftCell="A2" workbookViewId="0">
      <selection activeCell="C18" sqref="C18"/>
    </sheetView>
  </sheetViews>
  <sheetFormatPr defaultRowHeight="13.2" x14ac:dyDescent="0.25"/>
  <cols>
    <col min="1" max="1" width="20.5546875" style="127" bestFit="1" customWidth="1"/>
    <col min="2" max="2" width="8.88671875" style="127"/>
    <col min="3" max="3" width="10.6640625" style="127" customWidth="1"/>
    <col min="4" max="4" width="10" style="127" bestFit="1" customWidth="1"/>
    <col min="5" max="6" width="10.109375" style="127" customWidth="1"/>
    <col min="7" max="7" width="8.88671875" style="127"/>
    <col min="8" max="8" width="9.109375" style="127" bestFit="1" customWidth="1"/>
    <col min="9" max="9" width="10.33203125" style="127" customWidth="1"/>
    <col min="10" max="10" width="8.88671875" style="127"/>
    <col min="11" max="11" width="9.109375" style="127" bestFit="1" customWidth="1"/>
    <col min="12" max="12" width="10.6640625" style="127" customWidth="1"/>
    <col min="13" max="16384" width="8.88671875" style="127"/>
  </cols>
  <sheetData>
    <row r="1" spans="1:13" s="102" customFormat="1" x14ac:dyDescent="0.25">
      <c r="A1" s="209" t="s">
        <v>74</v>
      </c>
      <c r="B1" s="210"/>
      <c r="C1" s="211"/>
      <c r="D1" s="211"/>
      <c r="E1" s="211"/>
      <c r="F1" s="211"/>
      <c r="G1" s="211"/>
      <c r="H1" s="211"/>
    </row>
    <row r="2" spans="1:13" s="102" customFormat="1" ht="13.2" customHeight="1" x14ac:dyDescent="0.25">
      <c r="A2" s="98"/>
      <c r="B2" s="99"/>
      <c r="C2" s="101"/>
      <c r="D2" s="104"/>
      <c r="E2" s="105"/>
      <c r="F2" s="105"/>
      <c r="G2" s="105"/>
      <c r="H2" s="105"/>
    </row>
    <row r="3" spans="1:13" s="102" customFormat="1" x14ac:dyDescent="0.25">
      <c r="A3" s="209" t="s">
        <v>75</v>
      </c>
      <c r="B3" s="210"/>
      <c r="C3" s="211"/>
      <c r="D3" s="211"/>
      <c r="E3" s="211"/>
      <c r="F3" s="211"/>
      <c r="G3" s="211"/>
      <c r="H3" s="211"/>
    </row>
    <row r="4" spans="1:13" s="102" customFormat="1" x14ac:dyDescent="0.25">
      <c r="A4" s="100"/>
      <c r="B4" s="101"/>
      <c r="C4" s="211"/>
      <c r="D4" s="211"/>
      <c r="E4" s="211"/>
      <c r="F4" s="211"/>
      <c r="G4" s="211"/>
      <c r="H4" s="211"/>
    </row>
    <row r="5" spans="1:13" s="102" customFormat="1" x14ac:dyDescent="0.25">
      <c r="A5" s="100"/>
      <c r="B5" s="101"/>
      <c r="C5" s="211"/>
      <c r="D5" s="211"/>
      <c r="E5" s="211"/>
      <c r="F5" s="211"/>
      <c r="G5" s="211"/>
      <c r="H5" s="211"/>
    </row>
    <row r="6" spans="1:13" s="102" customFormat="1" ht="13.2" customHeight="1" x14ac:dyDescent="0.25"/>
    <row r="7" spans="1:13" s="102" customFormat="1" ht="28.95" customHeight="1" x14ac:dyDescent="0.25">
      <c r="A7" s="202" t="s">
        <v>67</v>
      </c>
      <c r="B7" s="203"/>
      <c r="C7" s="204"/>
      <c r="D7" s="106"/>
      <c r="E7" s="207" t="s">
        <v>73</v>
      </c>
      <c r="F7" s="202" t="s">
        <v>86</v>
      </c>
      <c r="G7" s="203"/>
      <c r="H7" s="204"/>
    </row>
    <row r="8" spans="1:13" s="102" customFormat="1" ht="26.4" x14ac:dyDescent="0.25">
      <c r="A8" s="107" t="s">
        <v>101</v>
      </c>
      <c r="B8" s="108" t="s">
        <v>80</v>
      </c>
      <c r="C8" s="109" t="s">
        <v>81</v>
      </c>
      <c r="D8" s="106"/>
      <c r="E8" s="208"/>
      <c r="F8" s="110" t="s">
        <v>87</v>
      </c>
      <c r="G8" s="111" t="s">
        <v>68</v>
      </c>
      <c r="H8" s="111" t="s">
        <v>69</v>
      </c>
    </row>
    <row r="9" spans="1:13" s="102" customFormat="1" ht="13.2" customHeight="1" x14ac:dyDescent="0.25">
      <c r="A9" s="112" t="s">
        <v>70</v>
      </c>
      <c r="B9" s="138"/>
      <c r="C9" s="113"/>
      <c r="D9" s="106"/>
      <c r="E9" s="114">
        <v>1</v>
      </c>
      <c r="F9" s="115">
        <f>31850/12</f>
        <v>2654.1666666666665</v>
      </c>
      <c r="G9" s="115">
        <f>53050/12</f>
        <v>4420.833333333333</v>
      </c>
      <c r="H9" s="115">
        <f>84900/12</f>
        <v>7075</v>
      </c>
      <c r="I9" s="116"/>
      <c r="J9" s="116"/>
      <c r="K9" s="116"/>
    </row>
    <row r="10" spans="1:13" s="102" customFormat="1" x14ac:dyDescent="0.25">
      <c r="A10" s="117" t="s">
        <v>78</v>
      </c>
      <c r="B10" s="138"/>
      <c r="C10" s="113"/>
      <c r="D10" s="106"/>
      <c r="E10" s="114">
        <v>2</v>
      </c>
      <c r="F10" s="115">
        <f>36400/12</f>
        <v>3033.3333333333335</v>
      </c>
      <c r="G10" s="115">
        <f>60600/12</f>
        <v>5050</v>
      </c>
      <c r="H10" s="115">
        <f>97000/12</f>
        <v>8083.333333333333</v>
      </c>
      <c r="I10" s="116"/>
      <c r="J10" s="116"/>
      <c r="K10" s="116"/>
    </row>
    <row r="11" spans="1:13" s="102" customFormat="1" x14ac:dyDescent="0.25">
      <c r="A11" s="112" t="s">
        <v>76</v>
      </c>
      <c r="B11" s="138"/>
      <c r="C11" s="113"/>
      <c r="D11" s="106"/>
      <c r="E11" s="114">
        <v>3</v>
      </c>
      <c r="F11" s="115">
        <f>40950/12</f>
        <v>3412.5</v>
      </c>
      <c r="G11" s="115">
        <f>68200/12</f>
        <v>5683.333333333333</v>
      </c>
      <c r="H11" s="115">
        <f>109150/12</f>
        <v>9095.8333333333339</v>
      </c>
      <c r="I11" s="116"/>
      <c r="J11" s="116"/>
      <c r="K11" s="116"/>
    </row>
    <row r="12" spans="1:13" s="102" customFormat="1" x14ac:dyDescent="0.25">
      <c r="A12" s="112" t="s">
        <v>69</v>
      </c>
      <c r="B12" s="138"/>
      <c r="C12" s="113"/>
      <c r="D12" s="106"/>
      <c r="E12" s="114">
        <v>4</v>
      </c>
      <c r="F12" s="115">
        <f>45450/12</f>
        <v>3787.5</v>
      </c>
      <c r="G12" s="115">
        <f>75750/12</f>
        <v>6312.5</v>
      </c>
      <c r="H12" s="115">
        <f>121250/12</f>
        <v>10104.166666666666</v>
      </c>
      <c r="I12" s="116"/>
      <c r="J12" s="116"/>
      <c r="K12" s="116"/>
    </row>
    <row r="13" spans="1:13" s="102" customFormat="1" ht="13.8" thickBot="1" x14ac:dyDescent="0.3">
      <c r="A13" s="118" t="s">
        <v>77</v>
      </c>
      <c r="B13" s="119">
        <f>SUM(B11:B12)</f>
        <v>0</v>
      </c>
      <c r="C13" s="120"/>
      <c r="D13" s="106"/>
      <c r="E13" s="114">
        <v>5</v>
      </c>
      <c r="F13" s="115">
        <f>49100/12</f>
        <v>4091.6666666666665</v>
      </c>
      <c r="G13" s="115">
        <f>81850/12</f>
        <v>6820.833333333333</v>
      </c>
      <c r="H13" s="115">
        <f>130950/12</f>
        <v>10912.5</v>
      </c>
      <c r="I13" s="116"/>
      <c r="J13" s="116"/>
      <c r="K13" s="116"/>
    </row>
    <row r="14" spans="1:13" s="125" customFormat="1" ht="13.8" thickTop="1" x14ac:dyDescent="0.25">
      <c r="A14" s="121" t="s">
        <v>79</v>
      </c>
      <c r="B14" s="122">
        <f>B9+B10+B13</f>
        <v>0</v>
      </c>
      <c r="C14" s="123"/>
      <c r="D14" s="124"/>
      <c r="E14" s="114">
        <v>6</v>
      </c>
      <c r="F14" s="115">
        <f>52750/12</f>
        <v>4395.833333333333</v>
      </c>
      <c r="G14" s="115">
        <f>87900/12</f>
        <v>7325</v>
      </c>
      <c r="H14" s="115">
        <f>140650/12</f>
        <v>11720.833333333334</v>
      </c>
      <c r="I14" s="103"/>
      <c r="J14" s="103"/>
      <c r="K14" s="103"/>
    </row>
    <row r="15" spans="1:13" ht="16.2" thickBot="1" x14ac:dyDescent="0.35">
      <c r="A15" s="126"/>
      <c r="B15" s="126"/>
      <c r="C15" s="126"/>
      <c r="D15" s="126"/>
      <c r="E15" s="126"/>
      <c r="F15" s="126"/>
      <c r="G15" s="126"/>
      <c r="H15" s="126"/>
      <c r="I15" s="126"/>
      <c r="J15" s="126"/>
      <c r="K15" s="126"/>
    </row>
    <row r="16" spans="1:13" ht="15" thickBot="1" x14ac:dyDescent="0.35">
      <c r="A16" s="195" t="s">
        <v>88</v>
      </c>
      <c r="B16" s="196"/>
      <c r="C16" s="196"/>
      <c r="D16" s="196"/>
      <c r="E16" s="196"/>
      <c r="F16" s="196"/>
      <c r="G16" s="196"/>
      <c r="H16" s="196"/>
      <c r="I16" s="196"/>
      <c r="J16" s="196"/>
      <c r="K16" s="196"/>
      <c r="L16" s="196"/>
      <c r="M16" s="197"/>
    </row>
    <row r="17" spans="1:13" ht="15" thickBot="1" x14ac:dyDescent="0.35">
      <c r="A17" s="198" t="s">
        <v>89</v>
      </c>
      <c r="B17" s="192" t="s">
        <v>90</v>
      </c>
      <c r="C17" s="193"/>
      <c r="D17" s="194"/>
      <c r="E17" s="192" t="s">
        <v>91</v>
      </c>
      <c r="F17" s="193"/>
      <c r="G17" s="194"/>
      <c r="H17" s="192" t="s">
        <v>92</v>
      </c>
      <c r="I17" s="193"/>
      <c r="J17" s="194"/>
      <c r="K17" s="192" t="s">
        <v>93</v>
      </c>
      <c r="L17" s="193"/>
      <c r="M17" s="194"/>
    </row>
    <row r="18" spans="1:13" ht="28.8" x14ac:dyDescent="0.3">
      <c r="A18" s="199"/>
      <c r="B18" s="128" t="s">
        <v>71</v>
      </c>
      <c r="C18" s="129" t="s">
        <v>72</v>
      </c>
      <c r="D18" s="130" t="s">
        <v>100</v>
      </c>
      <c r="E18" s="128" t="s">
        <v>71</v>
      </c>
      <c r="F18" s="129" t="s">
        <v>72</v>
      </c>
      <c r="G18" s="130" t="s">
        <v>100</v>
      </c>
      <c r="H18" s="128" t="s">
        <v>71</v>
      </c>
      <c r="I18" s="129" t="s">
        <v>72</v>
      </c>
      <c r="J18" s="130" t="s">
        <v>100</v>
      </c>
      <c r="K18" s="128" t="s">
        <v>71</v>
      </c>
      <c r="L18" s="129" t="s">
        <v>72</v>
      </c>
      <c r="M18" s="130" t="s">
        <v>100</v>
      </c>
    </row>
    <row r="19" spans="1:13" ht="14.4" x14ac:dyDescent="0.25">
      <c r="A19" s="131" t="s">
        <v>94</v>
      </c>
      <c r="B19" s="132">
        <v>627.37499999999989</v>
      </c>
      <c r="C19" s="96"/>
      <c r="D19" s="133">
        <f t="shared" ref="D19:D24" si="0">B19-C19</f>
        <v>627.37499999999989</v>
      </c>
      <c r="E19" s="132">
        <v>1045.625</v>
      </c>
      <c r="F19" s="96"/>
      <c r="G19" s="133">
        <f t="shared" ref="G19:G24" si="1">E19-F19</f>
        <v>1045.625</v>
      </c>
      <c r="H19" s="134">
        <v>1045.625</v>
      </c>
      <c r="I19" s="96"/>
      <c r="J19" s="133">
        <f t="shared" ref="J19:J24" si="2">H19-I19</f>
        <v>1045.625</v>
      </c>
      <c r="K19" s="134">
        <v>2300.375</v>
      </c>
      <c r="L19" s="96"/>
      <c r="M19" s="133">
        <f t="shared" ref="M19:M24" si="3">K19-L19</f>
        <v>2300.375</v>
      </c>
    </row>
    <row r="20" spans="1:13" ht="14.4" x14ac:dyDescent="0.25">
      <c r="A20" s="131" t="s">
        <v>95</v>
      </c>
      <c r="B20" s="132">
        <v>717</v>
      </c>
      <c r="C20" s="96"/>
      <c r="D20" s="133">
        <f t="shared" si="0"/>
        <v>717</v>
      </c>
      <c r="E20" s="132">
        <v>1195</v>
      </c>
      <c r="F20" s="96"/>
      <c r="G20" s="133">
        <f t="shared" si="1"/>
        <v>1195</v>
      </c>
      <c r="H20" s="134">
        <v>1195</v>
      </c>
      <c r="I20" s="96"/>
      <c r="J20" s="133">
        <f t="shared" si="2"/>
        <v>1195</v>
      </c>
      <c r="K20" s="134">
        <v>2629</v>
      </c>
      <c r="L20" s="96"/>
      <c r="M20" s="133">
        <f t="shared" si="3"/>
        <v>2629</v>
      </c>
    </row>
    <row r="21" spans="1:13" ht="14.4" x14ac:dyDescent="0.25">
      <c r="A21" s="131" t="s">
        <v>96</v>
      </c>
      <c r="B21" s="132">
        <v>806.625</v>
      </c>
      <c r="C21" s="96"/>
      <c r="D21" s="133">
        <f t="shared" si="0"/>
        <v>806.625</v>
      </c>
      <c r="E21" s="132">
        <v>1344.375</v>
      </c>
      <c r="F21" s="96"/>
      <c r="G21" s="133">
        <f t="shared" si="1"/>
        <v>1344.375</v>
      </c>
      <c r="H21" s="134">
        <v>1344.375</v>
      </c>
      <c r="I21" s="96"/>
      <c r="J21" s="133">
        <f t="shared" si="2"/>
        <v>1344.375</v>
      </c>
      <c r="K21" s="134">
        <v>2957.625</v>
      </c>
      <c r="L21" s="96"/>
      <c r="M21" s="133">
        <f t="shared" si="3"/>
        <v>2957.625</v>
      </c>
    </row>
    <row r="22" spans="1:13" ht="14.4" x14ac:dyDescent="0.25">
      <c r="A22" s="131" t="s">
        <v>97</v>
      </c>
      <c r="B22" s="132">
        <v>896.25</v>
      </c>
      <c r="C22" s="96"/>
      <c r="D22" s="133">
        <f t="shared" si="0"/>
        <v>896.25</v>
      </c>
      <c r="E22" s="132">
        <v>1493.75</v>
      </c>
      <c r="F22" s="96"/>
      <c r="G22" s="133">
        <f t="shared" si="1"/>
        <v>1493.75</v>
      </c>
      <c r="H22" s="134">
        <v>1493.75</v>
      </c>
      <c r="I22" s="96"/>
      <c r="J22" s="133">
        <f t="shared" si="2"/>
        <v>1493.75</v>
      </c>
      <c r="K22" s="134">
        <v>3286.25</v>
      </c>
      <c r="L22" s="96"/>
      <c r="M22" s="133">
        <f t="shared" si="3"/>
        <v>3286.25</v>
      </c>
    </row>
    <row r="23" spans="1:13" ht="14.4" x14ac:dyDescent="0.25">
      <c r="A23" s="131" t="s">
        <v>98</v>
      </c>
      <c r="B23" s="132">
        <v>967.95000000000016</v>
      </c>
      <c r="C23" s="96"/>
      <c r="D23" s="133">
        <f t="shared" si="0"/>
        <v>967.95000000000016</v>
      </c>
      <c r="E23" s="132">
        <v>1613.25</v>
      </c>
      <c r="F23" s="96"/>
      <c r="G23" s="133">
        <f t="shared" si="1"/>
        <v>1613.25</v>
      </c>
      <c r="H23" s="134">
        <v>1613.25</v>
      </c>
      <c r="I23" s="96"/>
      <c r="J23" s="133">
        <f t="shared" si="2"/>
        <v>1613.25</v>
      </c>
      <c r="K23" s="134">
        <v>3549.15</v>
      </c>
      <c r="L23" s="96"/>
      <c r="M23" s="133">
        <f t="shared" si="3"/>
        <v>3549.15</v>
      </c>
    </row>
    <row r="24" spans="1:13" ht="15" thickBot="1" x14ac:dyDescent="0.3">
      <c r="A24" s="131" t="s">
        <v>99</v>
      </c>
      <c r="B24" s="135">
        <v>1039.6499999999999</v>
      </c>
      <c r="C24" s="97"/>
      <c r="D24" s="136">
        <f t="shared" si="0"/>
        <v>1039.6499999999999</v>
      </c>
      <c r="E24" s="135">
        <v>1732.75</v>
      </c>
      <c r="F24" s="97"/>
      <c r="G24" s="136">
        <f t="shared" si="1"/>
        <v>1732.75</v>
      </c>
      <c r="H24" s="137">
        <v>1732.75</v>
      </c>
      <c r="I24" s="97"/>
      <c r="J24" s="136">
        <f t="shared" si="2"/>
        <v>1732.75</v>
      </c>
      <c r="K24" s="137">
        <v>3812.0499999999997</v>
      </c>
      <c r="L24" s="97"/>
      <c r="M24" s="136">
        <f t="shared" si="3"/>
        <v>3812.0499999999997</v>
      </c>
    </row>
    <row r="26" spans="1:13" s="139" customFormat="1" ht="11.4" x14ac:dyDescent="0.2">
      <c r="A26" s="205" t="s">
        <v>82</v>
      </c>
      <c r="B26" s="205"/>
      <c r="C26" s="143">
        <v>2024</v>
      </c>
      <c r="D26" s="143"/>
      <c r="E26" s="143"/>
      <c r="F26" s="143"/>
      <c r="G26" s="143"/>
      <c r="H26" s="143"/>
      <c r="I26" s="143"/>
    </row>
    <row r="27" spans="1:13" s="141" customFormat="1" ht="13.2" customHeight="1" x14ac:dyDescent="0.2">
      <c r="A27" s="201" t="s">
        <v>83</v>
      </c>
      <c r="B27" s="201"/>
      <c r="C27" s="144">
        <v>119500</v>
      </c>
      <c r="D27" s="200" t="s">
        <v>84</v>
      </c>
      <c r="E27" s="200"/>
      <c r="F27" s="200"/>
      <c r="G27" s="140"/>
      <c r="H27" s="140"/>
      <c r="I27" s="143"/>
    </row>
    <row r="28" spans="1:13" s="142" customFormat="1" ht="18" customHeight="1" x14ac:dyDescent="0.25">
      <c r="A28" s="206" t="s">
        <v>85</v>
      </c>
      <c r="B28" s="206"/>
      <c r="C28" s="206"/>
      <c r="D28" s="206"/>
      <c r="E28" s="206"/>
      <c r="F28" s="206"/>
      <c r="G28" s="206"/>
      <c r="H28" s="206"/>
      <c r="I28" s="206"/>
    </row>
  </sheetData>
  <sheetProtection algorithmName="SHA-512" hashValue="caQXuMOsc88eJhbda+B6Ny1c950q4wUTN8B+bLxXblETN+lCI4u7klpIPyJgaw32RUkTRnbndkzpob+r0z26DA==" saltValue="noB6AlONx4E3cUUhKG6iIg==" spinCount="100000" sheet="1"/>
  <protectedRanges>
    <protectedRange password="CD7A" sqref="A26 C26:D26" name="County Name_1"/>
  </protectedRanges>
  <mergeCells count="19">
    <mergeCell ref="A1:B1"/>
    <mergeCell ref="C1:H1"/>
    <mergeCell ref="A3:B3"/>
    <mergeCell ref="C3:H3"/>
    <mergeCell ref="C4:H4"/>
    <mergeCell ref="C5:H5"/>
    <mergeCell ref="A28:I28"/>
    <mergeCell ref="E7:E8"/>
    <mergeCell ref="F7:H7"/>
    <mergeCell ref="B17:D17"/>
    <mergeCell ref="E17:G17"/>
    <mergeCell ref="H17:J17"/>
    <mergeCell ref="K17:M17"/>
    <mergeCell ref="A16:M16"/>
    <mergeCell ref="A17:A18"/>
    <mergeCell ref="D27:F27"/>
    <mergeCell ref="A27:B27"/>
    <mergeCell ref="A7:C7"/>
    <mergeCell ref="A26:B26"/>
  </mergeCells>
  <phoneticPr fontId="7" type="noConversion"/>
  <hyperlinks>
    <hyperlink ref="A28" r:id="rId1" display="https://www.hcd.ca.gov/grants-and-funding/income-limits/state-and-federal-income-rent-and-loan-value-limits" xr:uid="{E9C7B770-0F4B-49F9-9220-408204CF196A}"/>
  </hyperlinks>
  <printOptions horizontalCentered="1" verticalCentered="1"/>
  <pageMargins left="0.25" right="0.25" top="0.75" bottom="0.75" header="0.3" footer="0.3"/>
  <pageSetup orientation="landscape" r:id="rId2"/>
  <headerFooter alignWithMargins="0">
    <oddHeader>&amp;L&amp;G&amp;RHousing options for all.
Building strong families.
Strengthening the social and physical fabric of the community</oddHeader>
    <oddFooter>&amp;C300 N. Coast Hwy | Oceanside | California 92054 | www.OceansideHA.com |  (760) 435-3360</oddFooter>
  </headerFooter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CEE9E-5B77-4EAE-9521-DCD1C48ACD11}">
  <dimension ref="A1:L1"/>
  <sheetViews>
    <sheetView workbookViewId="0">
      <selection activeCell="O33" sqref="O33"/>
    </sheetView>
  </sheetViews>
  <sheetFormatPr defaultRowHeight="13.2" x14ac:dyDescent="0.25"/>
  <sheetData>
    <row r="1" spans="1:12" ht="15.6" x14ac:dyDescent="0.3">
      <c r="A1" s="212" t="s">
        <v>104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3"/>
    </row>
  </sheetData>
  <sheetProtection algorithmName="SHA-512" hashValue="kmzoM9EZJrnWS3QOO6nYL1E98KTqAKPdeWNHrRpnCZX9ha2Kpdvq/RyYTyyyQj4ZvGkoZUiBvNp8NV2dBF05EA==" saltValue="nxmfKkOvhomkjsQAeFNgfA==" spinCount="100000" sheet="1"/>
  <mergeCells count="1">
    <mergeCell ref="A1:K1"/>
  </mergeCells>
  <hyperlinks>
    <hyperlink ref="A1" r:id="rId1" xr:uid="{FF4CC692-9267-4BCC-88F2-3F9DFFE8A30C}"/>
  </hyperlinks>
  <printOptions horizontalCentered="1"/>
  <pageMargins left="0.25" right="0.25" top="0.75" bottom="0.75" header="0.3" footer="0.3"/>
  <pageSetup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0B9E5-F221-4B92-AD4B-A9BF392C6C97}">
  <dimension ref="A1:N23"/>
  <sheetViews>
    <sheetView tabSelected="1" workbookViewId="0">
      <selection activeCell="N16" sqref="N16"/>
    </sheetView>
  </sheetViews>
  <sheetFormatPr defaultRowHeight="13.2" x14ac:dyDescent="0.25"/>
  <sheetData>
    <row r="1" spans="1:12" ht="21" x14ac:dyDescent="0.4">
      <c r="A1" s="214" t="s">
        <v>105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3"/>
    </row>
    <row r="23" spans="14:14" x14ac:dyDescent="0.25">
      <c r="N23" t="s">
        <v>106</v>
      </c>
    </row>
  </sheetData>
  <sheetProtection algorithmName="SHA-512" hashValue="jsTq1nvPATRteN57A5Qw5qSPV/VNq0tUYGZhUIrMeZg3mhGa/hY1FMDVihThhjM2xogMDKWf8igZYowQYUFowA==" saltValue="59YKObwN1cdrqs3xJztLBA==" spinCount="100000" sheet="1" objects="1" scenarios="1"/>
  <mergeCells count="1">
    <mergeCell ref="A1:K1"/>
  </mergeCells>
  <hyperlinks>
    <hyperlink ref="A1" r:id="rId1" display="ENERGY EFFICIENCY Utility Allowance Schedule - Housing Authority of County of San Diego" xr:uid="{5C0131DC-5A43-4F04-A5BD-9C7740A10022}"/>
    <hyperlink ref="A1:K1" r:id="rId2" display=" Utility Allowance Schedule - Oceanside" xr:uid="{CC383F75-D798-4991-BF72-C04BCFD8D6E1}"/>
  </hyperlinks>
  <printOptions horizontalCentered="1"/>
  <pageMargins left="0.25" right="0.25" top="0.75" bottom="0.75" header="0.3" footer="0.3"/>
  <pageSetup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 Rent Roll</vt:lpstr>
      <vt:lpstr>Summary Req</vt:lpstr>
      <vt:lpstr> Utility Allowance Energy Eff</vt:lpstr>
      <vt:lpstr> Utility Allowance OCEANSIDE</vt:lpstr>
      <vt:lpstr>' Rent Roll'!Print_Area</vt:lpstr>
      <vt:lpstr>'Summary Req'!Print_Area</vt:lpstr>
      <vt:lpstr>' Utility Allowance OCEANSIDE'!Print_Titles</vt:lpstr>
    </vt:vector>
  </TitlesOfParts>
  <Company>HPD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</dc:creator>
  <cp:lastModifiedBy>Leilani Hines</cp:lastModifiedBy>
  <cp:lastPrinted>2024-08-08T14:39:46Z</cp:lastPrinted>
  <dcterms:created xsi:type="dcterms:W3CDTF">2007-11-16T20:56:08Z</dcterms:created>
  <dcterms:modified xsi:type="dcterms:W3CDTF">2024-08-08T15:14:33Z</dcterms:modified>
</cp:coreProperties>
</file>